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3.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4.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5.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6.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9.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0.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1.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2.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3.xml" ContentType="application/vnd.openxmlformats-officedocument.themeOverride+xml"/>
  <Override PartName="/xl/drawings/drawing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6.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7.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8.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9.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cdc-my.sharepoint.com/personal/wjl9_cdc_gov/Documents/HCSO/Clean Slate/NCEZID Site/Behavioral Science Docs/Updated 2025 for EO/"/>
    </mc:Choice>
  </mc:AlternateContent>
  <xr:revisionPtr revIDLastSave="0" documentId="8_{62BA2D05-8B0B-41C7-811F-666D559D7A2F}" xr6:coauthVersionLast="47" xr6:coauthVersionMax="47" xr10:uidLastSave="{00000000-0000-0000-0000-000000000000}"/>
  <bookViews>
    <workbookView xWindow="28680" yWindow="-120" windowWidth="29040" windowHeight="17640" tabRatio="938" firstSheet="5" activeTab="5" xr2:uid="{00000000-000D-0000-FFFF-FFFF00000000}"/>
  </bookViews>
  <sheets>
    <sheet name="Introduction_mode d'emploi  " sheetId="14" r:id="rId1"/>
    <sheet name="Questions de l'enquête" sheetId="13" r:id="rId2"/>
    <sheet name="Sources d'informations santé" sheetId="2" r:id="rId3"/>
    <sheet name="Confiance l'information santé " sheetId="7" r:id="rId4"/>
    <sheet name="Principales préoccupations sani" sheetId="8" r:id="rId5"/>
    <sheet name="Connaiss. Préoccupations MVE" sheetId="5" r:id="rId6"/>
    <sheet name="EVD transmission et protection" sheetId="6" r:id="rId7"/>
    <sheet name="Signes symptômes traitement" sheetId="10" r:id="rId8"/>
    <sheet name="Leaders de confiance contacter" sheetId="12" r:id="rId9"/>
    <sheet name="Perceptions de la riposte" sheetId="11" r:id="rId10"/>
    <sheet name="Profil démographique" sheetId="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0" l="1"/>
  <c r="Q86" i="10" s="1"/>
  <c r="G87" i="10"/>
  <c r="Q87" i="10" s="1"/>
  <c r="G93" i="10"/>
  <c r="P93" i="10" s="1"/>
  <c r="G94" i="10"/>
  <c r="P94" i="10" s="1"/>
  <c r="G95" i="10"/>
  <c r="P95" i="10" s="1"/>
  <c r="F97" i="10"/>
  <c r="G85" i="10" s="1"/>
  <c r="P85" i="10" s="1"/>
  <c r="C89" i="10"/>
  <c r="C85" i="10"/>
  <c r="B97" i="10"/>
  <c r="C90" i="10" s="1"/>
  <c r="G70" i="10"/>
  <c r="G72" i="10"/>
  <c r="P72" i="10" s="1"/>
  <c r="G73" i="10"/>
  <c r="Q73" i="10" s="1"/>
  <c r="G74" i="10"/>
  <c r="Q74" i="10" s="1"/>
  <c r="G75" i="10"/>
  <c r="G76" i="10"/>
  <c r="G77" i="10"/>
  <c r="O77" i="10" s="1"/>
  <c r="G69" i="10"/>
  <c r="Q69" i="10" s="1"/>
  <c r="F78" i="10"/>
  <c r="G71" i="10" s="1"/>
  <c r="C70" i="10"/>
  <c r="M70" i="10" s="1"/>
  <c r="C69" i="10"/>
  <c r="N69" i="10" s="1"/>
  <c r="B78" i="10"/>
  <c r="C71" i="10" s="1"/>
  <c r="B62" i="10"/>
  <c r="C49" i="10" s="1"/>
  <c r="N49" i="10" s="1"/>
  <c r="F62" i="10"/>
  <c r="G51" i="10" s="1"/>
  <c r="F41" i="10"/>
  <c r="G28" i="10" s="1"/>
  <c r="B41" i="10"/>
  <c r="C28" i="10" s="1"/>
  <c r="F19" i="10"/>
  <c r="G12" i="10" s="1"/>
  <c r="C11" i="10"/>
  <c r="L11" i="10" s="1"/>
  <c r="C13" i="10"/>
  <c r="C14" i="10"/>
  <c r="N14" i="10" s="1"/>
  <c r="C17" i="10"/>
  <c r="N17" i="10" s="1"/>
  <c r="C18" i="10"/>
  <c r="L18" i="10" s="1"/>
  <c r="C10" i="10"/>
  <c r="L10" i="10" s="1"/>
  <c r="B19" i="10"/>
  <c r="C12" i="10" s="1"/>
  <c r="G22" i="11"/>
  <c r="F22" i="11"/>
  <c r="B22" i="11"/>
  <c r="G21" i="11"/>
  <c r="C21" i="11"/>
  <c r="G20" i="11"/>
  <c r="P20" i="11" s="1"/>
  <c r="C20" i="11"/>
  <c r="M20" i="11" s="1"/>
  <c r="G19" i="11"/>
  <c r="C19" i="11"/>
  <c r="F12" i="11"/>
  <c r="G10" i="11" s="1"/>
  <c r="B12" i="11"/>
  <c r="C10" i="11" s="1"/>
  <c r="G25" i="12"/>
  <c r="C25" i="12"/>
  <c r="G23" i="12"/>
  <c r="G24" i="12"/>
  <c r="G22" i="12"/>
  <c r="O22" i="12" s="1"/>
  <c r="F25" i="12"/>
  <c r="B25" i="12"/>
  <c r="C22" i="12" s="1"/>
  <c r="G91" i="6"/>
  <c r="G92" i="6"/>
  <c r="G93" i="6"/>
  <c r="G94" i="6"/>
  <c r="Q94" i="6" s="1"/>
  <c r="G95" i="6"/>
  <c r="G96" i="6"/>
  <c r="G97" i="6"/>
  <c r="G90" i="6"/>
  <c r="F98" i="6"/>
  <c r="C91" i="6"/>
  <c r="C92" i="6"/>
  <c r="C93" i="6"/>
  <c r="C94" i="6"/>
  <c r="M94" i="6" s="1"/>
  <c r="C95" i="6"/>
  <c r="C96" i="6"/>
  <c r="C97" i="6"/>
  <c r="B98" i="6"/>
  <c r="C90" i="6" s="1"/>
  <c r="N90" i="6" s="1"/>
  <c r="G80" i="6"/>
  <c r="G81" i="6"/>
  <c r="G79" i="6"/>
  <c r="P79" i="6" s="1"/>
  <c r="C80" i="6"/>
  <c r="C81" i="6"/>
  <c r="C79" i="6"/>
  <c r="L79" i="6" s="1"/>
  <c r="F82" i="6"/>
  <c r="B82" i="6"/>
  <c r="G59" i="6"/>
  <c r="G60" i="6"/>
  <c r="G61" i="6"/>
  <c r="G62" i="6"/>
  <c r="P62" i="6" s="1"/>
  <c r="G63" i="6"/>
  <c r="G64" i="6"/>
  <c r="G65" i="6"/>
  <c r="G66" i="6"/>
  <c r="Q66" i="6" s="1"/>
  <c r="G67" i="6"/>
  <c r="G68" i="6"/>
  <c r="G69" i="6"/>
  <c r="G70" i="6"/>
  <c r="Q70" i="6" s="1"/>
  <c r="G58" i="6"/>
  <c r="F71" i="6"/>
  <c r="B71" i="6"/>
  <c r="C62" i="6" s="1"/>
  <c r="G50" i="6"/>
  <c r="G49" i="6"/>
  <c r="C50" i="6"/>
  <c r="C49" i="6"/>
  <c r="F51" i="6"/>
  <c r="B51" i="6"/>
  <c r="F42" i="6"/>
  <c r="G29" i="6" s="1"/>
  <c r="C29" i="6"/>
  <c r="C30" i="6"/>
  <c r="C31" i="6"/>
  <c r="C32" i="6"/>
  <c r="L32" i="6" s="1"/>
  <c r="C33" i="6"/>
  <c r="C34" i="6"/>
  <c r="C35" i="6"/>
  <c r="C36" i="6"/>
  <c r="C37" i="6"/>
  <c r="C38" i="6"/>
  <c r="C39" i="6"/>
  <c r="C40" i="6"/>
  <c r="N40" i="6" s="1"/>
  <c r="C41" i="6"/>
  <c r="C28" i="6"/>
  <c r="B42" i="6"/>
  <c r="AS35" i="6"/>
  <c r="AS36" i="6"/>
  <c r="AS37" i="6"/>
  <c r="AS34" i="6"/>
  <c r="AS33" i="6"/>
  <c r="AS28" i="6"/>
  <c r="AS29" i="6"/>
  <c r="AS30" i="6"/>
  <c r="AS31" i="6"/>
  <c r="AS32" i="6"/>
  <c r="AS27" i="6"/>
  <c r="G11" i="6"/>
  <c r="G21" i="6" s="1"/>
  <c r="G12" i="6"/>
  <c r="Q12" i="6" s="1"/>
  <c r="G13" i="6"/>
  <c r="G14" i="6"/>
  <c r="Q14" i="6" s="1"/>
  <c r="G15" i="6"/>
  <c r="O15" i="6" s="1"/>
  <c r="G16" i="6"/>
  <c r="G17" i="6"/>
  <c r="G18" i="6"/>
  <c r="P18" i="6" s="1"/>
  <c r="G19" i="6"/>
  <c r="Q19" i="6" s="1"/>
  <c r="G20" i="6"/>
  <c r="P20" i="6" s="1"/>
  <c r="G10" i="6"/>
  <c r="C11" i="6"/>
  <c r="C12" i="6"/>
  <c r="C13" i="6"/>
  <c r="C14" i="6"/>
  <c r="N14" i="6" s="1"/>
  <c r="C15" i="6"/>
  <c r="C16" i="6"/>
  <c r="C17" i="6"/>
  <c r="C18" i="6"/>
  <c r="N18" i="6" s="1"/>
  <c r="C19" i="6"/>
  <c r="C20" i="6"/>
  <c r="C10" i="6"/>
  <c r="F21" i="6"/>
  <c r="B21" i="6"/>
  <c r="N21" i="11"/>
  <c r="L21" i="11"/>
  <c r="Q21" i="11"/>
  <c r="P21" i="11"/>
  <c r="O21" i="11"/>
  <c r="M21" i="11"/>
  <c r="Q20" i="11"/>
  <c r="N20" i="11"/>
  <c r="L20" i="11"/>
  <c r="Q19" i="11"/>
  <c r="P19" i="11"/>
  <c r="O19" i="11"/>
  <c r="N19" i="11"/>
  <c r="M19" i="11"/>
  <c r="L19" i="11"/>
  <c r="L22" i="11" s="1"/>
  <c r="Q24" i="12"/>
  <c r="P24" i="12"/>
  <c r="O24" i="12"/>
  <c r="Q23" i="12"/>
  <c r="P23" i="12"/>
  <c r="O23" i="12"/>
  <c r="Q22" i="12"/>
  <c r="P22" i="12"/>
  <c r="Q95" i="10"/>
  <c r="Q94" i="10"/>
  <c r="Q76" i="10"/>
  <c r="P76" i="10"/>
  <c r="O76" i="10"/>
  <c r="Q75" i="10"/>
  <c r="P75" i="10"/>
  <c r="O75" i="10"/>
  <c r="Q72" i="10"/>
  <c r="Q70" i="10"/>
  <c r="P70" i="10"/>
  <c r="O70" i="10"/>
  <c r="P69" i="10"/>
  <c r="O69" i="10"/>
  <c r="N13" i="10"/>
  <c r="M13" i="10"/>
  <c r="L13" i="10"/>
  <c r="N11" i="10"/>
  <c r="M11" i="10"/>
  <c r="L91" i="6"/>
  <c r="L92" i="6"/>
  <c r="L93" i="6"/>
  <c r="L95" i="6"/>
  <c r="L96" i="6"/>
  <c r="L97" i="6"/>
  <c r="Q97" i="6"/>
  <c r="P97" i="6"/>
  <c r="O97" i="6"/>
  <c r="N97" i="6"/>
  <c r="M97" i="6"/>
  <c r="Q96" i="6"/>
  <c r="P96" i="6"/>
  <c r="O96" i="6"/>
  <c r="N96" i="6"/>
  <c r="M96" i="6"/>
  <c r="Q95" i="6"/>
  <c r="P95" i="6"/>
  <c r="O95" i="6"/>
  <c r="N95" i="6"/>
  <c r="M95" i="6"/>
  <c r="N94" i="6"/>
  <c r="Q93" i="6"/>
  <c r="P93" i="6"/>
  <c r="O93" i="6"/>
  <c r="N93" i="6"/>
  <c r="M93" i="6"/>
  <c r="Q92" i="6"/>
  <c r="P92" i="6"/>
  <c r="O92" i="6"/>
  <c r="N92" i="6"/>
  <c r="M92" i="6"/>
  <c r="Q91" i="6"/>
  <c r="P91" i="6"/>
  <c r="O91" i="6"/>
  <c r="N91" i="6"/>
  <c r="M91" i="6"/>
  <c r="Q90" i="6"/>
  <c r="P90" i="6"/>
  <c r="O90" i="6"/>
  <c r="Q80" i="6"/>
  <c r="Q81" i="6"/>
  <c r="P80" i="6"/>
  <c r="P81" i="6"/>
  <c r="N81" i="6"/>
  <c r="N80" i="6"/>
  <c r="M80" i="6"/>
  <c r="M81" i="6"/>
  <c r="O80" i="6"/>
  <c r="O81" i="6"/>
  <c r="O79" i="6"/>
  <c r="L80" i="6"/>
  <c r="L81" i="6"/>
  <c r="L50" i="6"/>
  <c r="L51" i="6" s="1"/>
  <c r="L29" i="6"/>
  <c r="L30" i="6"/>
  <c r="L31" i="6"/>
  <c r="L33" i="6"/>
  <c r="L34" i="6"/>
  <c r="L35" i="6"/>
  <c r="L36" i="6"/>
  <c r="L37" i="6"/>
  <c r="L38" i="6"/>
  <c r="L39" i="6"/>
  <c r="L40" i="6"/>
  <c r="L41" i="6"/>
  <c r="L11" i="6"/>
  <c r="L12" i="6"/>
  <c r="L13" i="6"/>
  <c r="L15" i="6"/>
  <c r="L16" i="6"/>
  <c r="L17" i="6"/>
  <c r="L19" i="6"/>
  <c r="L20" i="6"/>
  <c r="Q79" i="6"/>
  <c r="N79" i="6"/>
  <c r="M79" i="6"/>
  <c r="Q50" i="6"/>
  <c r="P50" i="6"/>
  <c r="O50" i="6"/>
  <c r="N50" i="6"/>
  <c r="M50" i="6"/>
  <c r="Q49" i="6"/>
  <c r="P49" i="6"/>
  <c r="O49" i="6"/>
  <c r="N49" i="6"/>
  <c r="M49" i="6"/>
  <c r="L49" i="6"/>
  <c r="O70" i="6"/>
  <c r="Q69" i="6"/>
  <c r="P69" i="6"/>
  <c r="O69" i="6"/>
  <c r="Q68" i="6"/>
  <c r="P68" i="6"/>
  <c r="O68" i="6"/>
  <c r="Q67" i="6"/>
  <c r="P67" i="6"/>
  <c r="O67" i="6"/>
  <c r="Q65" i="6"/>
  <c r="P65" i="6"/>
  <c r="O65" i="6"/>
  <c r="Q64" i="6"/>
  <c r="P64" i="6"/>
  <c r="O64" i="6"/>
  <c r="Q63" i="6"/>
  <c r="P63" i="6"/>
  <c r="O63" i="6"/>
  <c r="Q62" i="6"/>
  <c r="Q61" i="6"/>
  <c r="P61" i="6"/>
  <c r="O61" i="6"/>
  <c r="Q60" i="6"/>
  <c r="P60" i="6"/>
  <c r="O60" i="6"/>
  <c r="Q59" i="6"/>
  <c r="P59" i="6"/>
  <c r="O59" i="6"/>
  <c r="Q58" i="6"/>
  <c r="P58" i="6"/>
  <c r="O58" i="6"/>
  <c r="M39" i="6"/>
  <c r="N39" i="6"/>
  <c r="M40" i="6"/>
  <c r="M41" i="6"/>
  <c r="N41" i="6"/>
  <c r="N38" i="6"/>
  <c r="M38" i="6"/>
  <c r="N37" i="6"/>
  <c r="M37" i="6"/>
  <c r="N36" i="6"/>
  <c r="M36" i="6"/>
  <c r="N35" i="6"/>
  <c r="M35" i="6"/>
  <c r="N34" i="6"/>
  <c r="M34" i="6"/>
  <c r="N33" i="6"/>
  <c r="M33" i="6"/>
  <c r="N32" i="6"/>
  <c r="M32" i="6"/>
  <c r="N31" i="6"/>
  <c r="M31" i="6"/>
  <c r="N30" i="6"/>
  <c r="M30" i="6"/>
  <c r="N29" i="6"/>
  <c r="M29" i="6"/>
  <c r="N28" i="6"/>
  <c r="M28" i="6"/>
  <c r="L28" i="6"/>
  <c r="P12" i="6"/>
  <c r="O12" i="6"/>
  <c r="N12" i="6"/>
  <c r="M12" i="6"/>
  <c r="L10" i="6"/>
  <c r="M10" i="6"/>
  <c r="Q20" i="6"/>
  <c r="O20" i="6"/>
  <c r="N20" i="6"/>
  <c r="M20" i="6"/>
  <c r="P19" i="6"/>
  <c r="O19" i="6"/>
  <c r="N19" i="6"/>
  <c r="M19" i="6"/>
  <c r="Q18" i="6"/>
  <c r="Q17" i="6"/>
  <c r="P17" i="6"/>
  <c r="O17" i="6"/>
  <c r="N17" i="6"/>
  <c r="M17" i="6"/>
  <c r="Q16" i="6"/>
  <c r="P16" i="6"/>
  <c r="O16" i="6"/>
  <c r="N16" i="6"/>
  <c r="M16" i="6"/>
  <c r="Q15" i="6"/>
  <c r="P15" i="6"/>
  <c r="N15" i="6"/>
  <c r="M15" i="6"/>
  <c r="O14" i="6"/>
  <c r="Q13" i="6"/>
  <c r="P13" i="6"/>
  <c r="O13" i="6"/>
  <c r="N13" i="6"/>
  <c r="M13" i="6"/>
  <c r="Q11" i="6"/>
  <c r="P11" i="6"/>
  <c r="O11" i="6"/>
  <c r="N11" i="6"/>
  <c r="M11" i="6"/>
  <c r="Q10" i="6"/>
  <c r="P10" i="6"/>
  <c r="O10" i="6"/>
  <c r="N10" i="6"/>
  <c r="G163" i="5"/>
  <c r="G160" i="5"/>
  <c r="G161" i="5"/>
  <c r="G162" i="5"/>
  <c r="G159" i="5"/>
  <c r="G152" i="5"/>
  <c r="G149" i="5"/>
  <c r="G150" i="5"/>
  <c r="G151" i="5"/>
  <c r="G148" i="5"/>
  <c r="C163" i="5"/>
  <c r="C160" i="5"/>
  <c r="C161" i="5"/>
  <c r="C162" i="5"/>
  <c r="C159" i="5"/>
  <c r="C152" i="5"/>
  <c r="C149" i="5"/>
  <c r="C150" i="5"/>
  <c r="C151" i="5"/>
  <c r="C148" i="5"/>
  <c r="N148" i="5" s="1"/>
  <c r="F163" i="5"/>
  <c r="F152" i="5"/>
  <c r="B163" i="5"/>
  <c r="B152" i="5"/>
  <c r="G141" i="5"/>
  <c r="C141" i="5"/>
  <c r="G137" i="5"/>
  <c r="Q137" i="5" s="1"/>
  <c r="G138" i="5"/>
  <c r="G139" i="5"/>
  <c r="G140" i="5"/>
  <c r="Q140" i="5" s="1"/>
  <c r="G136" i="5"/>
  <c r="P136" i="5" s="1"/>
  <c r="C137" i="5"/>
  <c r="C138" i="5"/>
  <c r="C139" i="5"/>
  <c r="C140" i="5"/>
  <c r="N140" i="5" s="1"/>
  <c r="C136" i="5"/>
  <c r="F141" i="5"/>
  <c r="B141" i="5"/>
  <c r="G129" i="5"/>
  <c r="G126" i="5"/>
  <c r="G127" i="5"/>
  <c r="G128" i="5"/>
  <c r="G125" i="5"/>
  <c r="C129" i="5"/>
  <c r="C126" i="5"/>
  <c r="C127" i="5"/>
  <c r="C128" i="5"/>
  <c r="C125" i="5"/>
  <c r="L125" i="5" s="1"/>
  <c r="L129" i="5" s="1"/>
  <c r="F129" i="5"/>
  <c r="B129" i="5"/>
  <c r="G118" i="5"/>
  <c r="G116" i="5"/>
  <c r="G117" i="5"/>
  <c r="G115" i="5"/>
  <c r="Q115" i="5" s="1"/>
  <c r="F118" i="5"/>
  <c r="C118" i="5"/>
  <c r="C116" i="5"/>
  <c r="C117" i="5"/>
  <c r="C115" i="5"/>
  <c r="L115" i="5" s="1"/>
  <c r="B118" i="5"/>
  <c r="G108" i="5"/>
  <c r="G106" i="5"/>
  <c r="G107" i="5"/>
  <c r="G105" i="5"/>
  <c r="Q105" i="5" s="1"/>
  <c r="C107" i="5"/>
  <c r="C108" i="5" s="1"/>
  <c r="C106" i="5"/>
  <c r="C105" i="5"/>
  <c r="F108" i="5"/>
  <c r="B108" i="5"/>
  <c r="G98" i="5"/>
  <c r="G93" i="5"/>
  <c r="G94" i="5"/>
  <c r="G95" i="5"/>
  <c r="Q95" i="5" s="1"/>
  <c r="G96" i="5"/>
  <c r="Q96" i="5" s="1"/>
  <c r="G97" i="5"/>
  <c r="G92" i="5"/>
  <c r="Q92" i="5" s="1"/>
  <c r="F98" i="5"/>
  <c r="C93" i="5"/>
  <c r="C94" i="5"/>
  <c r="C95" i="5"/>
  <c r="M95" i="5" s="1"/>
  <c r="C96" i="5"/>
  <c r="M96" i="5" s="1"/>
  <c r="C97" i="5"/>
  <c r="B98" i="5"/>
  <c r="C92" i="5" s="1"/>
  <c r="M92" i="5" s="1"/>
  <c r="G85" i="5"/>
  <c r="G78" i="5"/>
  <c r="G79" i="5"/>
  <c r="G80" i="5"/>
  <c r="O80" i="5" s="1"/>
  <c r="G81" i="5"/>
  <c r="O81" i="5" s="1"/>
  <c r="G82" i="5"/>
  <c r="G83" i="5"/>
  <c r="G84" i="5"/>
  <c r="G77" i="5"/>
  <c r="O77" i="5" s="1"/>
  <c r="F85" i="5"/>
  <c r="C85" i="5"/>
  <c r="C78" i="5"/>
  <c r="C79" i="5"/>
  <c r="C80" i="5"/>
  <c r="C81" i="5"/>
  <c r="M81" i="5" s="1"/>
  <c r="C82" i="5"/>
  <c r="C83" i="5"/>
  <c r="C84" i="5"/>
  <c r="C77" i="5"/>
  <c r="B85" i="5"/>
  <c r="G68" i="5"/>
  <c r="G69" i="5"/>
  <c r="G67" i="5"/>
  <c r="G70" i="5" s="1"/>
  <c r="C70" i="5"/>
  <c r="C68" i="5"/>
  <c r="C69" i="5"/>
  <c r="C67" i="5"/>
  <c r="M67" i="5" s="1"/>
  <c r="F70" i="5"/>
  <c r="B70" i="5"/>
  <c r="G60" i="5"/>
  <c r="G52" i="5"/>
  <c r="G53" i="5"/>
  <c r="G54" i="5"/>
  <c r="G55" i="5"/>
  <c r="Q55" i="5" s="1"/>
  <c r="G56" i="5"/>
  <c r="G57" i="5"/>
  <c r="G58" i="5"/>
  <c r="G59" i="5"/>
  <c r="Q59" i="5" s="1"/>
  <c r="G51" i="5"/>
  <c r="Q51" i="5" s="1"/>
  <c r="F60" i="5"/>
  <c r="C60" i="5"/>
  <c r="C52" i="5"/>
  <c r="C53" i="5"/>
  <c r="C54" i="5"/>
  <c r="M54" i="5" s="1"/>
  <c r="C55" i="5"/>
  <c r="L55" i="5" s="1"/>
  <c r="C56" i="5"/>
  <c r="C57" i="5"/>
  <c r="C58" i="5"/>
  <c r="M58" i="5" s="1"/>
  <c r="C59" i="5"/>
  <c r="L59" i="5" s="1"/>
  <c r="C51" i="5"/>
  <c r="L51" i="5" s="1"/>
  <c r="B60" i="5"/>
  <c r="L52" i="5"/>
  <c r="M52" i="5"/>
  <c r="N52" i="5"/>
  <c r="O52" i="5"/>
  <c r="P52" i="5"/>
  <c r="Q52" i="5"/>
  <c r="L53" i="5"/>
  <c r="M53" i="5"/>
  <c r="N53" i="5"/>
  <c r="O53" i="5"/>
  <c r="P53" i="5"/>
  <c r="Q53" i="5"/>
  <c r="L54" i="5"/>
  <c r="O54" i="5"/>
  <c r="P54" i="5"/>
  <c r="Q54" i="5"/>
  <c r="N55" i="5"/>
  <c r="P55" i="5"/>
  <c r="L56" i="5"/>
  <c r="M56" i="5"/>
  <c r="N56" i="5"/>
  <c r="O56" i="5"/>
  <c r="P56" i="5"/>
  <c r="Q56" i="5"/>
  <c r="L57" i="5"/>
  <c r="M57" i="5"/>
  <c r="N57" i="5"/>
  <c r="O57" i="5"/>
  <c r="P57" i="5"/>
  <c r="Q57" i="5"/>
  <c r="L58" i="5"/>
  <c r="O58" i="5"/>
  <c r="P58" i="5"/>
  <c r="Q58" i="5"/>
  <c r="N59" i="5"/>
  <c r="O51" i="5"/>
  <c r="N51" i="5"/>
  <c r="M51" i="5"/>
  <c r="L78" i="5"/>
  <c r="M78" i="5"/>
  <c r="N78" i="5"/>
  <c r="O78" i="5"/>
  <c r="P78" i="5"/>
  <c r="Q78" i="5"/>
  <c r="L79" i="5"/>
  <c r="M79" i="5"/>
  <c r="N79" i="5"/>
  <c r="O79" i="5"/>
  <c r="P79" i="5"/>
  <c r="Q79" i="5"/>
  <c r="L80" i="5"/>
  <c r="M80" i="5"/>
  <c r="N80" i="5"/>
  <c r="P80" i="5"/>
  <c r="Q80" i="5"/>
  <c r="L82" i="5"/>
  <c r="M82" i="5"/>
  <c r="N82" i="5"/>
  <c r="O82" i="5"/>
  <c r="P82" i="5"/>
  <c r="Q82" i="5"/>
  <c r="L83" i="5"/>
  <c r="M83" i="5"/>
  <c r="N83" i="5"/>
  <c r="O83" i="5"/>
  <c r="P83" i="5"/>
  <c r="Q83" i="5"/>
  <c r="L84" i="5"/>
  <c r="M84" i="5"/>
  <c r="N84" i="5"/>
  <c r="O84" i="5"/>
  <c r="P84" i="5"/>
  <c r="Q84" i="5"/>
  <c r="P77" i="5"/>
  <c r="N77" i="5"/>
  <c r="M77" i="5"/>
  <c r="L77" i="5"/>
  <c r="L93" i="5"/>
  <c r="M93" i="5"/>
  <c r="N93" i="5"/>
  <c r="O93" i="5"/>
  <c r="P93" i="5"/>
  <c r="Q93" i="5"/>
  <c r="L94" i="5"/>
  <c r="M94" i="5"/>
  <c r="N94" i="5"/>
  <c r="O94" i="5"/>
  <c r="P94" i="5"/>
  <c r="Q94" i="5"/>
  <c r="L95" i="5"/>
  <c r="O95" i="5"/>
  <c r="P95" i="5"/>
  <c r="N96" i="5"/>
  <c r="P96" i="5"/>
  <c r="L97" i="5"/>
  <c r="M97" i="5"/>
  <c r="N97" i="5"/>
  <c r="O97" i="5"/>
  <c r="P97" i="5"/>
  <c r="Q97" i="5"/>
  <c r="P92" i="5"/>
  <c r="O92" i="5"/>
  <c r="Q138" i="5"/>
  <c r="Q139" i="5"/>
  <c r="P138" i="5"/>
  <c r="P139" i="5"/>
  <c r="O138" i="5"/>
  <c r="O139" i="5"/>
  <c r="N137" i="5"/>
  <c r="N138" i="5"/>
  <c r="N139" i="5"/>
  <c r="M137" i="5"/>
  <c r="M138" i="5"/>
  <c r="M139" i="5"/>
  <c r="L137" i="5"/>
  <c r="L138" i="5"/>
  <c r="L139" i="5"/>
  <c r="Q136" i="5"/>
  <c r="N136" i="5"/>
  <c r="M136" i="5"/>
  <c r="L136" i="5"/>
  <c r="Q162" i="5"/>
  <c r="P162" i="5"/>
  <c r="O162" i="5"/>
  <c r="N162" i="5"/>
  <c r="M162" i="5"/>
  <c r="L162" i="5"/>
  <c r="Q161" i="5"/>
  <c r="P161" i="5"/>
  <c r="O161" i="5"/>
  <c r="N161" i="5"/>
  <c r="M161" i="5"/>
  <c r="L161" i="5"/>
  <c r="Q160" i="5"/>
  <c r="P160" i="5"/>
  <c r="O160" i="5"/>
  <c r="N160" i="5"/>
  <c r="M160" i="5"/>
  <c r="L160" i="5"/>
  <c r="Q159" i="5"/>
  <c r="P159" i="5"/>
  <c r="O159" i="5"/>
  <c r="O163" i="5" s="1"/>
  <c r="N159" i="5"/>
  <c r="M159" i="5"/>
  <c r="L159" i="5"/>
  <c r="L163" i="5" s="1"/>
  <c r="Q151" i="5"/>
  <c r="P151" i="5"/>
  <c r="O151" i="5"/>
  <c r="N151" i="5"/>
  <c r="M151" i="5"/>
  <c r="L151" i="5"/>
  <c r="Q150" i="5"/>
  <c r="P150" i="5"/>
  <c r="O150" i="5"/>
  <c r="N150" i="5"/>
  <c r="M150" i="5"/>
  <c r="L150" i="5"/>
  <c r="Q149" i="5"/>
  <c r="P149" i="5"/>
  <c r="O149" i="5"/>
  <c r="N149" i="5"/>
  <c r="M149" i="5"/>
  <c r="L149" i="5"/>
  <c r="Q148" i="5"/>
  <c r="P148" i="5"/>
  <c r="O148" i="5"/>
  <c r="Q126" i="5"/>
  <c r="Q127" i="5"/>
  <c r="Q128" i="5"/>
  <c r="P126" i="5"/>
  <c r="P127" i="5"/>
  <c r="P128" i="5"/>
  <c r="O126" i="5"/>
  <c r="O127" i="5"/>
  <c r="O128" i="5"/>
  <c r="N126" i="5"/>
  <c r="N127" i="5"/>
  <c r="N128" i="5"/>
  <c r="M126" i="5"/>
  <c r="M127" i="5"/>
  <c r="M128" i="5"/>
  <c r="L128" i="5"/>
  <c r="L126" i="5"/>
  <c r="L127" i="5"/>
  <c r="Q125" i="5"/>
  <c r="P125" i="5"/>
  <c r="O125" i="5"/>
  <c r="N125" i="5"/>
  <c r="M125" i="5"/>
  <c r="Q117" i="5"/>
  <c r="P117" i="5"/>
  <c r="O117" i="5"/>
  <c r="N117" i="5"/>
  <c r="M117" i="5"/>
  <c r="L117" i="5"/>
  <c r="Q116" i="5"/>
  <c r="P116" i="5"/>
  <c r="O116" i="5"/>
  <c r="N116" i="5"/>
  <c r="M116" i="5"/>
  <c r="L116" i="5"/>
  <c r="M115" i="5"/>
  <c r="Q107" i="5"/>
  <c r="P107" i="5"/>
  <c r="O107" i="5"/>
  <c r="N107" i="5"/>
  <c r="M107" i="5"/>
  <c r="L107" i="5"/>
  <c r="Q106" i="5"/>
  <c r="P106" i="5"/>
  <c r="O106" i="5"/>
  <c r="N106" i="5"/>
  <c r="M106" i="5"/>
  <c r="L106" i="5"/>
  <c r="N105" i="5"/>
  <c r="M105" i="5"/>
  <c r="L105" i="5"/>
  <c r="Q68" i="5"/>
  <c r="Q69" i="5"/>
  <c r="P68" i="5"/>
  <c r="P69" i="5"/>
  <c r="O68" i="5"/>
  <c r="O69" i="5"/>
  <c r="N68" i="5"/>
  <c r="N69" i="5"/>
  <c r="M68" i="5"/>
  <c r="M69" i="5"/>
  <c r="L68" i="5"/>
  <c r="L69" i="5"/>
  <c r="Q67" i="5"/>
  <c r="P67" i="5"/>
  <c r="O67" i="5"/>
  <c r="G44" i="5"/>
  <c r="G27" i="5"/>
  <c r="G28" i="5"/>
  <c r="G29" i="5"/>
  <c r="G30" i="5"/>
  <c r="Q30" i="5" s="1"/>
  <c r="G31" i="5"/>
  <c r="G32" i="5"/>
  <c r="G33" i="5"/>
  <c r="G34" i="5"/>
  <c r="Q34" i="5" s="1"/>
  <c r="G35" i="5"/>
  <c r="G36" i="5"/>
  <c r="G37" i="5"/>
  <c r="G38" i="5"/>
  <c r="Q38" i="5" s="1"/>
  <c r="G39" i="5"/>
  <c r="G40" i="5"/>
  <c r="G41" i="5"/>
  <c r="G42" i="5"/>
  <c r="Q42" i="5" s="1"/>
  <c r="G43" i="5"/>
  <c r="G26" i="5"/>
  <c r="O26" i="5" s="1"/>
  <c r="F44" i="5"/>
  <c r="C44" i="5"/>
  <c r="C27" i="5"/>
  <c r="L27" i="5" s="1"/>
  <c r="C28" i="5"/>
  <c r="C29" i="5"/>
  <c r="C30" i="5"/>
  <c r="N30" i="5" s="1"/>
  <c r="C31" i="5"/>
  <c r="C32" i="5"/>
  <c r="C33" i="5"/>
  <c r="C34" i="5"/>
  <c r="N34" i="5" s="1"/>
  <c r="C35" i="5"/>
  <c r="C36" i="5"/>
  <c r="C37" i="5"/>
  <c r="C38" i="5"/>
  <c r="N38" i="5" s="1"/>
  <c r="C39" i="5"/>
  <c r="C40" i="5"/>
  <c r="C41" i="5"/>
  <c r="C42" i="5"/>
  <c r="N42" i="5" s="1"/>
  <c r="C43" i="5"/>
  <c r="C26" i="5"/>
  <c r="M26" i="5" s="1"/>
  <c r="B44" i="5"/>
  <c r="Q27" i="5"/>
  <c r="Q28" i="5"/>
  <c r="Q29" i="5"/>
  <c r="Q31" i="5"/>
  <c r="Q32" i="5"/>
  <c r="Q33" i="5"/>
  <c r="Q35" i="5"/>
  <c r="Q36" i="5"/>
  <c r="Q37" i="5"/>
  <c r="Q39" i="5"/>
  <c r="Q40" i="5"/>
  <c r="Q41" i="5"/>
  <c r="Q43" i="5"/>
  <c r="P27" i="5"/>
  <c r="P28" i="5"/>
  <c r="P29" i="5"/>
  <c r="P31" i="5"/>
  <c r="P32" i="5"/>
  <c r="P33" i="5"/>
  <c r="P35" i="5"/>
  <c r="P36" i="5"/>
  <c r="P37" i="5"/>
  <c r="P39" i="5"/>
  <c r="P40" i="5"/>
  <c r="P41" i="5"/>
  <c r="P43" i="5"/>
  <c r="O27" i="5"/>
  <c r="O28" i="5"/>
  <c r="O29" i="5"/>
  <c r="O31" i="5"/>
  <c r="O32" i="5"/>
  <c r="O33" i="5"/>
  <c r="O35" i="5"/>
  <c r="O36" i="5"/>
  <c r="O37" i="5"/>
  <c r="O39" i="5"/>
  <c r="O40" i="5"/>
  <c r="O41" i="5"/>
  <c r="O43" i="5"/>
  <c r="N27" i="5"/>
  <c r="N28" i="5"/>
  <c r="N29" i="5"/>
  <c r="N31" i="5"/>
  <c r="N32" i="5"/>
  <c r="N33" i="5"/>
  <c r="N35" i="5"/>
  <c r="N36" i="5"/>
  <c r="N37" i="5"/>
  <c r="N39" i="5"/>
  <c r="N40" i="5"/>
  <c r="N41" i="5"/>
  <c r="N43" i="5"/>
  <c r="N26" i="5"/>
  <c r="M28" i="5"/>
  <c r="M29" i="5"/>
  <c r="M30" i="5"/>
  <c r="M31" i="5"/>
  <c r="M32" i="5"/>
  <c r="M33" i="5"/>
  <c r="M34" i="5"/>
  <c r="M35" i="5"/>
  <c r="M36" i="5"/>
  <c r="M37" i="5"/>
  <c r="M38" i="5"/>
  <c r="M39" i="5"/>
  <c r="M40" i="5"/>
  <c r="M41" i="5"/>
  <c r="M42" i="5"/>
  <c r="M43" i="5"/>
  <c r="M27" i="5"/>
  <c r="L16" i="8"/>
  <c r="L10" i="5"/>
  <c r="L28" i="5"/>
  <c r="L29" i="5"/>
  <c r="L30" i="5"/>
  <c r="L31" i="5"/>
  <c r="L32" i="5"/>
  <c r="L33" i="5"/>
  <c r="L34" i="5"/>
  <c r="L35" i="5"/>
  <c r="L36" i="5"/>
  <c r="L37" i="5"/>
  <c r="L38" i="5"/>
  <c r="L39" i="5"/>
  <c r="L40" i="5"/>
  <c r="L41" i="5"/>
  <c r="L42" i="5"/>
  <c r="L43" i="5"/>
  <c r="L26" i="5"/>
  <c r="G11" i="5"/>
  <c r="G10" i="5"/>
  <c r="O10" i="5" s="1"/>
  <c r="F12" i="5"/>
  <c r="C11" i="5"/>
  <c r="N11" i="5" s="1"/>
  <c r="C10" i="5"/>
  <c r="M10" i="5" s="1"/>
  <c r="B12" i="5"/>
  <c r="N10" i="5"/>
  <c r="Q11" i="5"/>
  <c r="P11" i="5"/>
  <c r="O11" i="5"/>
  <c r="M11" i="5"/>
  <c r="L11" i="5"/>
  <c r="L12" i="5" s="1"/>
  <c r="Q10" i="5"/>
  <c r="O11" i="8"/>
  <c r="O12" i="8"/>
  <c r="O13" i="8"/>
  <c r="O14" i="8"/>
  <c r="O15" i="8"/>
  <c r="O16" i="8"/>
  <c r="O17" i="8"/>
  <c r="O18" i="8"/>
  <c r="O19" i="8"/>
  <c r="O20" i="8"/>
  <c r="O21" i="8"/>
  <c r="O10" i="8"/>
  <c r="L11" i="8"/>
  <c r="L12" i="8"/>
  <c r="L13" i="8"/>
  <c r="L14" i="8"/>
  <c r="L22" i="8" s="1"/>
  <c r="L15" i="8"/>
  <c r="L17" i="8"/>
  <c r="L18" i="8"/>
  <c r="L19" i="8"/>
  <c r="L20" i="8"/>
  <c r="L21" i="8"/>
  <c r="L10" i="8"/>
  <c r="Q10" i="8"/>
  <c r="P10" i="8"/>
  <c r="F22" i="8"/>
  <c r="G19" i="8" s="1"/>
  <c r="M10" i="8"/>
  <c r="B22" i="8"/>
  <c r="C12" i="8" s="1"/>
  <c r="M167" i="7"/>
  <c r="M168" i="7"/>
  <c r="M169" i="7"/>
  <c r="M170" i="7"/>
  <c r="M166" i="7"/>
  <c r="M155" i="7"/>
  <c r="M156" i="7"/>
  <c r="M157" i="7"/>
  <c r="M158" i="7"/>
  <c r="M154" i="7"/>
  <c r="C146" i="7"/>
  <c r="C143" i="7"/>
  <c r="C144" i="7"/>
  <c r="C145" i="7"/>
  <c r="C142" i="7"/>
  <c r="M143" i="7"/>
  <c r="M144" i="7"/>
  <c r="M145" i="7"/>
  <c r="M146" i="7"/>
  <c r="M142" i="7"/>
  <c r="M131" i="7"/>
  <c r="M132" i="7"/>
  <c r="M133" i="7"/>
  <c r="M135" i="7" s="1"/>
  <c r="M134" i="7"/>
  <c r="M130" i="7"/>
  <c r="M119" i="7"/>
  <c r="M120" i="7"/>
  <c r="M121" i="7"/>
  <c r="M122" i="7"/>
  <c r="M118" i="7"/>
  <c r="M107" i="7"/>
  <c r="M108" i="7"/>
  <c r="M109" i="7"/>
  <c r="M110" i="7"/>
  <c r="M111" i="7" s="1"/>
  <c r="M106" i="7"/>
  <c r="M95" i="7"/>
  <c r="M96" i="7"/>
  <c r="M97" i="7"/>
  <c r="M98" i="7"/>
  <c r="M94" i="7"/>
  <c r="M83" i="7"/>
  <c r="M84" i="7"/>
  <c r="M85" i="7"/>
  <c r="M86" i="7"/>
  <c r="M82" i="7"/>
  <c r="M71" i="7"/>
  <c r="M72" i="7"/>
  <c r="M73" i="7"/>
  <c r="M74" i="7"/>
  <c r="M70" i="7"/>
  <c r="M59" i="7"/>
  <c r="M60" i="7"/>
  <c r="M61" i="7"/>
  <c r="M62" i="7"/>
  <c r="M58" i="7"/>
  <c r="M47" i="7"/>
  <c r="M48" i="7"/>
  <c r="M49" i="7"/>
  <c r="M50" i="7"/>
  <c r="M46" i="7"/>
  <c r="M35" i="7"/>
  <c r="M36" i="7"/>
  <c r="M37" i="7"/>
  <c r="M39" i="7" s="1"/>
  <c r="M38" i="7"/>
  <c r="M34" i="7"/>
  <c r="P10" i="7"/>
  <c r="M11" i="7"/>
  <c r="M12" i="7"/>
  <c r="M13" i="7"/>
  <c r="M14" i="7"/>
  <c r="M10" i="7"/>
  <c r="N59" i="7"/>
  <c r="G10" i="7"/>
  <c r="C35" i="7"/>
  <c r="C36" i="7"/>
  <c r="O36" i="7" s="1"/>
  <c r="C37" i="7"/>
  <c r="C38" i="7"/>
  <c r="N38" i="7" s="1"/>
  <c r="C34" i="7"/>
  <c r="G35" i="7"/>
  <c r="G36" i="7"/>
  <c r="G37" i="7"/>
  <c r="G38" i="7"/>
  <c r="Q38" i="7" s="1"/>
  <c r="G34" i="7"/>
  <c r="Q34" i="7" s="1"/>
  <c r="G47" i="7"/>
  <c r="G48" i="7"/>
  <c r="G49" i="7"/>
  <c r="Q49" i="7" s="1"/>
  <c r="G50" i="7"/>
  <c r="Q50" i="7" s="1"/>
  <c r="G46" i="7"/>
  <c r="C47" i="7"/>
  <c r="C48" i="7"/>
  <c r="C49" i="7"/>
  <c r="C50" i="7"/>
  <c r="O50" i="7" s="1"/>
  <c r="C46" i="7"/>
  <c r="C59" i="7"/>
  <c r="C60" i="7"/>
  <c r="C61" i="7"/>
  <c r="C62" i="7"/>
  <c r="O62" i="7" s="1"/>
  <c r="C58" i="7"/>
  <c r="O58" i="7" s="1"/>
  <c r="G59" i="7"/>
  <c r="G60" i="7"/>
  <c r="G61" i="7"/>
  <c r="G62" i="7"/>
  <c r="P62" i="7" s="1"/>
  <c r="G58" i="7"/>
  <c r="G71" i="7"/>
  <c r="G72" i="7"/>
  <c r="G73" i="7"/>
  <c r="G74" i="7"/>
  <c r="G75" i="7" s="1"/>
  <c r="G70" i="7"/>
  <c r="C71" i="7"/>
  <c r="C72" i="7"/>
  <c r="C73" i="7"/>
  <c r="C74" i="7"/>
  <c r="C75" i="7" s="1"/>
  <c r="C70" i="7"/>
  <c r="C83" i="7"/>
  <c r="C84" i="7"/>
  <c r="C85" i="7"/>
  <c r="C86" i="7"/>
  <c r="O86" i="7" s="1"/>
  <c r="C82" i="7"/>
  <c r="O82" i="7" s="1"/>
  <c r="G83" i="7"/>
  <c r="G84" i="7"/>
  <c r="G85" i="7"/>
  <c r="G86" i="7"/>
  <c r="R86" i="7" s="1"/>
  <c r="G82" i="7"/>
  <c r="P82" i="7" s="1"/>
  <c r="G95" i="7"/>
  <c r="G96" i="7"/>
  <c r="G97" i="7"/>
  <c r="G98" i="7"/>
  <c r="P98" i="7" s="1"/>
  <c r="G94" i="7"/>
  <c r="Q94" i="7" s="1"/>
  <c r="C95" i="7"/>
  <c r="C96" i="7"/>
  <c r="C97" i="7"/>
  <c r="C98" i="7"/>
  <c r="O98" i="7" s="1"/>
  <c r="C94" i="7"/>
  <c r="C107" i="7"/>
  <c r="C108" i="7"/>
  <c r="C109" i="7"/>
  <c r="C110" i="7"/>
  <c r="O110" i="7" s="1"/>
  <c r="C106" i="7"/>
  <c r="O106" i="7" s="1"/>
  <c r="G107" i="7"/>
  <c r="G108" i="7"/>
  <c r="G109" i="7"/>
  <c r="G110" i="7"/>
  <c r="R110" i="7" s="1"/>
  <c r="G106" i="7"/>
  <c r="P106" i="7" s="1"/>
  <c r="G119" i="7"/>
  <c r="G120" i="7"/>
  <c r="G121" i="7"/>
  <c r="G122" i="7"/>
  <c r="G123" i="7" s="1"/>
  <c r="G118" i="7"/>
  <c r="C119" i="7"/>
  <c r="C120" i="7"/>
  <c r="C121" i="7"/>
  <c r="C122" i="7"/>
  <c r="C123" i="7" s="1"/>
  <c r="C118" i="7"/>
  <c r="C134" i="7"/>
  <c r="C131" i="7"/>
  <c r="C132" i="7"/>
  <c r="C133" i="7"/>
  <c r="C130" i="7"/>
  <c r="G131" i="7"/>
  <c r="G132" i="7"/>
  <c r="G133" i="7"/>
  <c r="G134" i="7"/>
  <c r="R134" i="7" s="1"/>
  <c r="G130" i="7"/>
  <c r="G143" i="7"/>
  <c r="G144" i="7"/>
  <c r="G145" i="7"/>
  <c r="G146" i="7"/>
  <c r="R146" i="7" s="1"/>
  <c r="G142" i="7"/>
  <c r="P142" i="7" s="1"/>
  <c r="N146" i="7"/>
  <c r="C155" i="7"/>
  <c r="C156" i="7"/>
  <c r="C157" i="7"/>
  <c r="C158" i="7"/>
  <c r="O158" i="7" s="1"/>
  <c r="C154" i="7"/>
  <c r="O154" i="7" s="1"/>
  <c r="G155" i="7"/>
  <c r="G156" i="7"/>
  <c r="G157" i="7"/>
  <c r="G158" i="7"/>
  <c r="R158" i="7" s="1"/>
  <c r="G154" i="7"/>
  <c r="G167" i="7"/>
  <c r="G168" i="7"/>
  <c r="G169" i="7"/>
  <c r="G170" i="7"/>
  <c r="Q170" i="7" s="1"/>
  <c r="G166" i="7"/>
  <c r="C167" i="7"/>
  <c r="C168" i="7"/>
  <c r="C169" i="7"/>
  <c r="N169" i="7" s="1"/>
  <c r="C170" i="7"/>
  <c r="O170" i="7" s="1"/>
  <c r="C166" i="7"/>
  <c r="O166" i="7" s="1"/>
  <c r="F171" i="7"/>
  <c r="B171" i="7"/>
  <c r="R169" i="7"/>
  <c r="R167" i="7"/>
  <c r="N167" i="7"/>
  <c r="F159" i="7"/>
  <c r="B159" i="7"/>
  <c r="O157" i="7"/>
  <c r="O155" i="7"/>
  <c r="F147" i="7"/>
  <c r="B147" i="7"/>
  <c r="O145" i="7"/>
  <c r="O143" i="7"/>
  <c r="F135" i="7"/>
  <c r="B135" i="7"/>
  <c r="N133" i="7"/>
  <c r="N131" i="7"/>
  <c r="C135" i="7"/>
  <c r="F123" i="7"/>
  <c r="B123" i="7"/>
  <c r="O121" i="7"/>
  <c r="O119" i="7"/>
  <c r="F111" i="7"/>
  <c r="B111" i="7"/>
  <c r="N109" i="7"/>
  <c r="N107" i="7"/>
  <c r="F99" i="7"/>
  <c r="B99" i="7"/>
  <c r="O97" i="7"/>
  <c r="O95" i="7"/>
  <c r="F87" i="7"/>
  <c r="B87" i="7"/>
  <c r="N85" i="7"/>
  <c r="N83" i="7"/>
  <c r="F75" i="7"/>
  <c r="B75" i="7"/>
  <c r="O73" i="7"/>
  <c r="O71" i="7"/>
  <c r="F63" i="7"/>
  <c r="B63" i="7"/>
  <c r="N61" i="7"/>
  <c r="G63" i="7"/>
  <c r="C63" i="7"/>
  <c r="F51" i="7"/>
  <c r="B51" i="7"/>
  <c r="O49" i="7"/>
  <c r="O47" i="7"/>
  <c r="F39" i="7"/>
  <c r="B39" i="7"/>
  <c r="N37" i="7"/>
  <c r="N35" i="7"/>
  <c r="F27" i="7"/>
  <c r="G26" i="7" s="1"/>
  <c r="B27" i="7"/>
  <c r="C23" i="7" s="1"/>
  <c r="G15" i="7"/>
  <c r="G11" i="7"/>
  <c r="G12" i="7"/>
  <c r="G13" i="7"/>
  <c r="G14" i="7"/>
  <c r="P14" i="7" s="1"/>
  <c r="F15" i="7"/>
  <c r="C14" i="7"/>
  <c r="N14" i="7" s="1"/>
  <c r="B15" i="7"/>
  <c r="C11" i="7" s="1"/>
  <c r="P145" i="7"/>
  <c r="R170" i="7"/>
  <c r="O169" i="7"/>
  <c r="R168" i="7"/>
  <c r="Q168" i="7"/>
  <c r="P168" i="7"/>
  <c r="O168" i="7"/>
  <c r="N168" i="7"/>
  <c r="P167" i="7"/>
  <c r="O167" i="7"/>
  <c r="R166" i="7"/>
  <c r="Q166" i="7"/>
  <c r="P166" i="7"/>
  <c r="N166" i="7"/>
  <c r="M171" i="7"/>
  <c r="P158" i="7"/>
  <c r="R157" i="7"/>
  <c r="Q157" i="7"/>
  <c r="P157" i="7"/>
  <c r="R156" i="7"/>
  <c r="Q156" i="7"/>
  <c r="P156" i="7"/>
  <c r="O156" i="7"/>
  <c r="N156" i="7"/>
  <c r="R155" i="7"/>
  <c r="Q155" i="7"/>
  <c r="P155" i="7"/>
  <c r="Q154" i="7"/>
  <c r="P154" i="7"/>
  <c r="O146" i="7"/>
  <c r="R145" i="7"/>
  <c r="Q145" i="7"/>
  <c r="N145" i="7"/>
  <c r="R144" i="7"/>
  <c r="Q144" i="7"/>
  <c r="P144" i="7"/>
  <c r="O144" i="7"/>
  <c r="N144" i="7"/>
  <c r="R143" i="7"/>
  <c r="Q143" i="7"/>
  <c r="P143" i="7"/>
  <c r="Q142" i="7"/>
  <c r="P134" i="7"/>
  <c r="O134" i="7"/>
  <c r="N134" i="7"/>
  <c r="R133" i="7"/>
  <c r="Q133" i="7"/>
  <c r="P133" i="7"/>
  <c r="O133" i="7"/>
  <c r="R132" i="7"/>
  <c r="Q132" i="7"/>
  <c r="P132" i="7"/>
  <c r="O132" i="7"/>
  <c r="N132" i="7"/>
  <c r="R131" i="7"/>
  <c r="Q131" i="7"/>
  <c r="P131" i="7"/>
  <c r="O131" i="7"/>
  <c r="Q130" i="7"/>
  <c r="O130" i="7"/>
  <c r="N130" i="7"/>
  <c r="R122" i="7"/>
  <c r="N122" i="7"/>
  <c r="R121" i="7"/>
  <c r="Q121" i="7"/>
  <c r="P121" i="7"/>
  <c r="R120" i="7"/>
  <c r="Q120" i="7"/>
  <c r="P120" i="7"/>
  <c r="O120" i="7"/>
  <c r="N120" i="7"/>
  <c r="R119" i="7"/>
  <c r="Q119" i="7"/>
  <c r="P119" i="7"/>
  <c r="R118" i="7"/>
  <c r="Q118" i="7"/>
  <c r="P118" i="7"/>
  <c r="O118" i="7"/>
  <c r="N118" i="7"/>
  <c r="P110" i="7"/>
  <c r="R109" i="7"/>
  <c r="Q109" i="7"/>
  <c r="P109" i="7"/>
  <c r="O109" i="7"/>
  <c r="R108" i="7"/>
  <c r="Q108" i="7"/>
  <c r="P108" i="7"/>
  <c r="O108" i="7"/>
  <c r="N108" i="7"/>
  <c r="R107" i="7"/>
  <c r="Q107" i="7"/>
  <c r="P107" i="7"/>
  <c r="O107" i="7"/>
  <c r="Q106" i="7"/>
  <c r="N106" i="7"/>
  <c r="Q98" i="7"/>
  <c r="R97" i="7"/>
  <c r="Q97" i="7"/>
  <c r="P97" i="7"/>
  <c r="R96" i="7"/>
  <c r="Q96" i="7"/>
  <c r="P96" i="7"/>
  <c r="O96" i="7"/>
  <c r="N96" i="7"/>
  <c r="R95" i="7"/>
  <c r="Q95" i="7"/>
  <c r="P95" i="7"/>
  <c r="R94" i="7"/>
  <c r="N94" i="7"/>
  <c r="P86" i="7"/>
  <c r="R85" i="7"/>
  <c r="Q85" i="7"/>
  <c r="P85" i="7"/>
  <c r="O85" i="7"/>
  <c r="R84" i="7"/>
  <c r="Q84" i="7"/>
  <c r="P84" i="7"/>
  <c r="O84" i="7"/>
  <c r="N84" i="7"/>
  <c r="R83" i="7"/>
  <c r="Q83" i="7"/>
  <c r="P83" i="7"/>
  <c r="O83" i="7"/>
  <c r="Q82" i="7"/>
  <c r="N82" i="7"/>
  <c r="M87" i="7"/>
  <c r="R74" i="7"/>
  <c r="N74" i="7"/>
  <c r="R73" i="7"/>
  <c r="Q73" i="7"/>
  <c r="P73" i="7"/>
  <c r="R72" i="7"/>
  <c r="Q72" i="7"/>
  <c r="P72" i="7"/>
  <c r="O72" i="7"/>
  <c r="N72" i="7"/>
  <c r="R71" i="7"/>
  <c r="Q71" i="7"/>
  <c r="P71" i="7"/>
  <c r="R70" i="7"/>
  <c r="Q70" i="7"/>
  <c r="P70" i="7"/>
  <c r="O70" i="7"/>
  <c r="N70" i="7"/>
  <c r="Q62" i="7"/>
  <c r="N62" i="7"/>
  <c r="R61" i="7"/>
  <c r="Q61" i="7"/>
  <c r="P61" i="7"/>
  <c r="O61" i="7"/>
  <c r="R60" i="7"/>
  <c r="Q60" i="7"/>
  <c r="P60" i="7"/>
  <c r="O60" i="7"/>
  <c r="N60" i="7"/>
  <c r="R59" i="7"/>
  <c r="Q59" i="7"/>
  <c r="P59" i="7"/>
  <c r="O59" i="7"/>
  <c r="R58" i="7"/>
  <c r="Q58" i="7"/>
  <c r="P58" i="7"/>
  <c r="M63" i="7"/>
  <c r="R50" i="7"/>
  <c r="R49" i="7"/>
  <c r="R48" i="7"/>
  <c r="Q48" i="7"/>
  <c r="P48" i="7"/>
  <c r="O48" i="7"/>
  <c r="N48" i="7"/>
  <c r="R47" i="7"/>
  <c r="Q47" i="7"/>
  <c r="P47" i="7"/>
  <c r="R46" i="7"/>
  <c r="Q46" i="7"/>
  <c r="P46" i="7"/>
  <c r="O46" i="7"/>
  <c r="N46" i="7"/>
  <c r="R38" i="7"/>
  <c r="O38" i="7"/>
  <c r="R37" i="7"/>
  <c r="Q37" i="7"/>
  <c r="P37" i="7"/>
  <c r="O37" i="7"/>
  <c r="R36" i="7"/>
  <c r="Q36" i="7"/>
  <c r="P36" i="7"/>
  <c r="R35" i="7"/>
  <c r="Q35" i="7"/>
  <c r="P35" i="7"/>
  <c r="O35" i="7"/>
  <c r="R34" i="7"/>
  <c r="N34" i="7"/>
  <c r="R11" i="7"/>
  <c r="R12" i="7"/>
  <c r="R13" i="7"/>
  <c r="R10" i="7"/>
  <c r="Q11" i="7"/>
  <c r="Q12" i="7"/>
  <c r="Q13" i="7"/>
  <c r="Q10" i="7"/>
  <c r="P11" i="7"/>
  <c r="P12" i="7"/>
  <c r="P13" i="7"/>
  <c r="O14" i="7"/>
  <c r="M15" i="7"/>
  <c r="O72" i="2"/>
  <c r="L72" i="2"/>
  <c r="Q71" i="2"/>
  <c r="P71" i="2"/>
  <c r="O71" i="2"/>
  <c r="G70" i="2"/>
  <c r="G71" i="2"/>
  <c r="G69" i="2"/>
  <c r="P69" i="2" s="1"/>
  <c r="Q69" i="2"/>
  <c r="F72" i="2"/>
  <c r="N70" i="2"/>
  <c r="N71" i="2"/>
  <c r="M70" i="2"/>
  <c r="M71" i="2"/>
  <c r="L70" i="2"/>
  <c r="L71" i="2"/>
  <c r="L69" i="2"/>
  <c r="C70" i="2"/>
  <c r="C71" i="2"/>
  <c r="C69" i="2"/>
  <c r="N69" i="2" s="1"/>
  <c r="M69" i="2"/>
  <c r="B72" i="2"/>
  <c r="Q70" i="2"/>
  <c r="P70" i="2"/>
  <c r="O70" i="2"/>
  <c r="G49" i="2"/>
  <c r="N45" i="2"/>
  <c r="M44" i="2"/>
  <c r="M49" i="2"/>
  <c r="N47" i="2"/>
  <c r="L47" i="2"/>
  <c r="F62" i="2"/>
  <c r="G48" i="2" s="1"/>
  <c r="B62" i="2"/>
  <c r="C44" i="2" s="1"/>
  <c r="G11" i="2"/>
  <c r="G10" i="2"/>
  <c r="O10" i="2" s="1"/>
  <c r="G37" i="2"/>
  <c r="G20" i="2"/>
  <c r="G21" i="2"/>
  <c r="G22" i="2"/>
  <c r="G23" i="2"/>
  <c r="G24" i="2"/>
  <c r="G25" i="2"/>
  <c r="G26" i="2"/>
  <c r="G27" i="2"/>
  <c r="G28" i="2"/>
  <c r="G29" i="2"/>
  <c r="G30" i="2"/>
  <c r="G31" i="2"/>
  <c r="G32" i="2"/>
  <c r="G33" i="2"/>
  <c r="G34" i="2"/>
  <c r="G35" i="2"/>
  <c r="G36" i="2"/>
  <c r="G19" i="2"/>
  <c r="C20" i="2"/>
  <c r="C21" i="2"/>
  <c r="C22" i="2"/>
  <c r="C23" i="2"/>
  <c r="C24" i="2"/>
  <c r="C25" i="2"/>
  <c r="C26" i="2"/>
  <c r="C27" i="2"/>
  <c r="C28" i="2"/>
  <c r="C29" i="2"/>
  <c r="C30" i="2"/>
  <c r="C31" i="2"/>
  <c r="C32" i="2"/>
  <c r="C33" i="2"/>
  <c r="C34" i="2"/>
  <c r="C35" i="2"/>
  <c r="C36" i="2"/>
  <c r="C19" i="2"/>
  <c r="F12" i="2"/>
  <c r="B12" i="2"/>
  <c r="C11" i="2" s="1"/>
  <c r="M11" i="2" s="1"/>
  <c r="P10" i="2"/>
  <c r="Q11" i="2"/>
  <c r="P11" i="2"/>
  <c r="O11" i="2"/>
  <c r="Q10" i="2"/>
  <c r="G36" i="1"/>
  <c r="G37" i="1"/>
  <c r="G38" i="1"/>
  <c r="G39" i="1"/>
  <c r="G40" i="1"/>
  <c r="G41" i="1"/>
  <c r="G42" i="1"/>
  <c r="G43" i="1"/>
  <c r="G44" i="1"/>
  <c r="G45" i="1"/>
  <c r="G46" i="1"/>
  <c r="G47" i="1"/>
  <c r="G48" i="1"/>
  <c r="G49" i="1"/>
  <c r="G50" i="1"/>
  <c r="G51" i="1"/>
  <c r="G52" i="1"/>
  <c r="G53" i="1"/>
  <c r="G54" i="1"/>
  <c r="G35" i="1"/>
  <c r="F55" i="1"/>
  <c r="B55" i="1"/>
  <c r="C36" i="1" s="1"/>
  <c r="G102" i="1"/>
  <c r="G103" i="1"/>
  <c r="G104" i="1"/>
  <c r="G105" i="1"/>
  <c r="G106" i="1"/>
  <c r="G101" i="1"/>
  <c r="F107" i="1"/>
  <c r="C102" i="1"/>
  <c r="C103" i="1"/>
  <c r="C104" i="1"/>
  <c r="C105" i="1"/>
  <c r="C106" i="1"/>
  <c r="C101" i="1"/>
  <c r="L90" i="10" l="1"/>
  <c r="M90" i="10"/>
  <c r="N28" i="10"/>
  <c r="M28" i="10"/>
  <c r="L28" i="10"/>
  <c r="L71" i="10"/>
  <c r="M71" i="10"/>
  <c r="N12" i="10"/>
  <c r="M12" i="10"/>
  <c r="L12" i="10"/>
  <c r="Q71" i="10"/>
  <c r="G78" i="10"/>
  <c r="P71" i="10"/>
  <c r="O71" i="10"/>
  <c r="O78" i="10" s="1"/>
  <c r="C16" i="10"/>
  <c r="C34" i="10"/>
  <c r="C77" i="10"/>
  <c r="N77" i="10" s="1"/>
  <c r="C96" i="10"/>
  <c r="C88" i="10"/>
  <c r="G92" i="10"/>
  <c r="O74" i="10"/>
  <c r="O87" i="10"/>
  <c r="C15" i="10"/>
  <c r="C27" i="10"/>
  <c r="C33" i="10"/>
  <c r="L70" i="10"/>
  <c r="C76" i="10"/>
  <c r="C95" i="10"/>
  <c r="C87" i="10"/>
  <c r="G91" i="10"/>
  <c r="P74" i="10"/>
  <c r="P87" i="10"/>
  <c r="C40" i="10"/>
  <c r="C32" i="10"/>
  <c r="C75" i="10"/>
  <c r="C94" i="10"/>
  <c r="C86" i="10"/>
  <c r="C97" i="10" s="1"/>
  <c r="G90" i="10"/>
  <c r="C35" i="10"/>
  <c r="N10" i="10"/>
  <c r="L17" i="10"/>
  <c r="O95" i="10"/>
  <c r="C39" i="10"/>
  <c r="C31" i="10"/>
  <c r="C74" i="10"/>
  <c r="P86" i="10"/>
  <c r="C93" i="10"/>
  <c r="L93" i="10" s="1"/>
  <c r="G89" i="10"/>
  <c r="Q89" i="10" s="1"/>
  <c r="M17" i="10"/>
  <c r="C38" i="10"/>
  <c r="C30" i="10"/>
  <c r="C73" i="10"/>
  <c r="N73" i="10" s="1"/>
  <c r="C92" i="10"/>
  <c r="N92" i="10" s="1"/>
  <c r="G96" i="10"/>
  <c r="G88" i="10"/>
  <c r="O72" i="10"/>
  <c r="Q93" i="10"/>
  <c r="C37" i="10"/>
  <c r="C29" i="10"/>
  <c r="C72" i="10"/>
  <c r="C78" i="10" s="1"/>
  <c r="C91" i="10"/>
  <c r="C36" i="10"/>
  <c r="M93" i="10"/>
  <c r="L89" i="10"/>
  <c r="M89" i="10"/>
  <c r="L85" i="10"/>
  <c r="M85" i="10"/>
  <c r="Q85" i="10"/>
  <c r="O85" i="10"/>
  <c r="O86" i="10"/>
  <c r="O93" i="10"/>
  <c r="O94" i="10"/>
  <c r="N85" i="10"/>
  <c r="N89" i="10"/>
  <c r="N93" i="10"/>
  <c r="O73" i="10"/>
  <c r="P77" i="10"/>
  <c r="P73" i="10"/>
  <c r="Q77" i="10"/>
  <c r="L69" i="10"/>
  <c r="N71" i="10"/>
  <c r="N75" i="10"/>
  <c r="L77" i="10"/>
  <c r="M69" i="10"/>
  <c r="N88" i="10"/>
  <c r="N90" i="10"/>
  <c r="N94" i="10"/>
  <c r="N96" i="10"/>
  <c r="N70" i="10"/>
  <c r="N76" i="10"/>
  <c r="G53" i="10"/>
  <c r="Q53" i="10" s="1"/>
  <c r="G61" i="10"/>
  <c r="Q61" i="10" s="1"/>
  <c r="G48" i="10"/>
  <c r="O48" i="10" s="1"/>
  <c r="G54" i="10"/>
  <c r="O54" i="10" s="1"/>
  <c r="G58" i="10"/>
  <c r="G50" i="10"/>
  <c r="P50" i="10" s="1"/>
  <c r="O53" i="10"/>
  <c r="G57" i="10"/>
  <c r="O57" i="10" s="1"/>
  <c r="G49" i="10"/>
  <c r="O49" i="10" s="1"/>
  <c r="P51" i="10"/>
  <c r="O51" i="10"/>
  <c r="Q51" i="10"/>
  <c r="G60" i="10"/>
  <c r="P60" i="10" s="1"/>
  <c r="G56" i="10"/>
  <c r="P56" i="10" s="1"/>
  <c r="G52" i="10"/>
  <c r="G59" i="10"/>
  <c r="G55" i="10"/>
  <c r="C52" i="10"/>
  <c r="L52" i="10" s="1"/>
  <c r="C60" i="10"/>
  <c r="L60" i="10" s="1"/>
  <c r="C56" i="10"/>
  <c r="N56" i="10" s="1"/>
  <c r="C59" i="10"/>
  <c r="N59" i="10" s="1"/>
  <c r="C55" i="10"/>
  <c r="N55" i="10" s="1"/>
  <c r="C51" i="10"/>
  <c r="N51" i="10" s="1"/>
  <c r="C48" i="10"/>
  <c r="C58" i="10"/>
  <c r="C54" i="10"/>
  <c r="C50" i="10"/>
  <c r="C61" i="10"/>
  <c r="N61" i="10" s="1"/>
  <c r="C57" i="10"/>
  <c r="N57" i="10" s="1"/>
  <c r="C53" i="10"/>
  <c r="N53" i="10" s="1"/>
  <c r="L56" i="10"/>
  <c r="L49" i="10"/>
  <c r="L57" i="10"/>
  <c r="M49" i="10"/>
  <c r="M55" i="10"/>
  <c r="Q28" i="10"/>
  <c r="P28" i="10"/>
  <c r="O28" i="10"/>
  <c r="G39" i="10"/>
  <c r="G35" i="10"/>
  <c r="G31" i="10"/>
  <c r="G38" i="10"/>
  <c r="G34" i="10"/>
  <c r="G30" i="10"/>
  <c r="G27" i="10"/>
  <c r="O27" i="10" s="1"/>
  <c r="G37" i="10"/>
  <c r="G33" i="10"/>
  <c r="G29" i="10"/>
  <c r="G40" i="10"/>
  <c r="G36" i="10"/>
  <c r="G32" i="10"/>
  <c r="P35" i="10"/>
  <c r="O31" i="10"/>
  <c r="M31" i="10"/>
  <c r="N39" i="10"/>
  <c r="G10" i="10"/>
  <c r="G15" i="10"/>
  <c r="G11" i="10"/>
  <c r="G17" i="10"/>
  <c r="Q15" i="10"/>
  <c r="G13" i="10"/>
  <c r="O12" i="10"/>
  <c r="Q12" i="10"/>
  <c r="P12" i="10"/>
  <c r="G18" i="10"/>
  <c r="G14" i="10"/>
  <c r="O14" i="10" s="1"/>
  <c r="G16" i="10"/>
  <c r="Q18" i="10"/>
  <c r="L14" i="10"/>
  <c r="M18" i="10"/>
  <c r="M14" i="10"/>
  <c r="N18" i="10"/>
  <c r="M10" i="10"/>
  <c r="O20" i="11"/>
  <c r="O22" i="11" s="1"/>
  <c r="C22" i="11"/>
  <c r="O10" i="11"/>
  <c r="Q10" i="11"/>
  <c r="P10" i="11"/>
  <c r="G9" i="11"/>
  <c r="Q9" i="11" s="1"/>
  <c r="G11" i="11"/>
  <c r="N10" i="11"/>
  <c r="M10" i="11"/>
  <c r="L10" i="11"/>
  <c r="C9" i="11"/>
  <c r="C11" i="11"/>
  <c r="O25" i="12"/>
  <c r="C24" i="12"/>
  <c r="C23" i="12"/>
  <c r="L22" i="12"/>
  <c r="N22" i="12"/>
  <c r="M22" i="12"/>
  <c r="M23" i="12"/>
  <c r="O94" i="6"/>
  <c r="O98" i="6" s="1"/>
  <c r="P94" i="6"/>
  <c r="L94" i="6"/>
  <c r="M90" i="6"/>
  <c r="L90" i="6"/>
  <c r="L98" i="6" s="1"/>
  <c r="O82" i="6"/>
  <c r="L82" i="6"/>
  <c r="M62" i="6"/>
  <c r="N62" i="6"/>
  <c r="C69" i="6"/>
  <c r="C65" i="6"/>
  <c r="C61" i="6"/>
  <c r="C68" i="6"/>
  <c r="C64" i="6"/>
  <c r="C60" i="6"/>
  <c r="C58" i="6"/>
  <c r="C67" i="6"/>
  <c r="C63" i="6"/>
  <c r="C59" i="6"/>
  <c r="C70" i="6"/>
  <c r="L70" i="6" s="1"/>
  <c r="C66" i="6"/>
  <c r="O66" i="6"/>
  <c r="P70" i="6"/>
  <c r="O62" i="6"/>
  <c r="O71" i="6" s="1"/>
  <c r="P66" i="6"/>
  <c r="L66" i="6"/>
  <c r="L62" i="6"/>
  <c r="O51" i="6"/>
  <c r="Q29" i="6"/>
  <c r="P29" i="6"/>
  <c r="O29" i="6"/>
  <c r="G40" i="6"/>
  <c r="G36" i="6"/>
  <c r="G32" i="6"/>
  <c r="G39" i="6"/>
  <c r="G35" i="6"/>
  <c r="G31" i="6"/>
  <c r="G28" i="6"/>
  <c r="G38" i="6"/>
  <c r="G34" i="6"/>
  <c r="G30" i="6"/>
  <c r="G41" i="6"/>
  <c r="G37" i="6"/>
  <c r="G33" i="6"/>
  <c r="L42" i="6"/>
  <c r="P14" i="6"/>
  <c r="O18" i="6"/>
  <c r="O21" i="6"/>
  <c r="L18" i="6"/>
  <c r="L14" i="6"/>
  <c r="L21" i="6" s="1"/>
  <c r="M14" i="6"/>
  <c r="M18" i="6"/>
  <c r="C21" i="6"/>
  <c r="O152" i="5"/>
  <c r="L148" i="5"/>
  <c r="L152" i="5" s="1"/>
  <c r="M148" i="5"/>
  <c r="O137" i="5"/>
  <c r="P137" i="5"/>
  <c r="O140" i="5"/>
  <c r="P140" i="5"/>
  <c r="O136" i="5"/>
  <c r="L140" i="5"/>
  <c r="L141" i="5" s="1"/>
  <c r="M140" i="5"/>
  <c r="O129" i="5"/>
  <c r="O115" i="5"/>
  <c r="O118" i="5" s="1"/>
  <c r="P115" i="5"/>
  <c r="L118" i="5"/>
  <c r="N115" i="5"/>
  <c r="O105" i="5"/>
  <c r="O108" i="5" s="1"/>
  <c r="P105" i="5"/>
  <c r="L108" i="5"/>
  <c r="O96" i="5"/>
  <c r="O98" i="5"/>
  <c r="L96" i="5"/>
  <c r="N95" i="5"/>
  <c r="N92" i="5"/>
  <c r="L92" i="5"/>
  <c r="L98" i="5" s="1"/>
  <c r="Q81" i="5"/>
  <c r="O85" i="5"/>
  <c r="P81" i="5"/>
  <c r="Q77" i="5"/>
  <c r="L81" i="5"/>
  <c r="L85" i="5" s="1"/>
  <c r="N81" i="5"/>
  <c r="O70" i="5"/>
  <c r="N67" i="5"/>
  <c r="L67" i="5"/>
  <c r="L70" i="5" s="1"/>
  <c r="P59" i="5"/>
  <c r="O59" i="5"/>
  <c r="O55" i="5"/>
  <c r="O60" i="5"/>
  <c r="P51" i="5"/>
  <c r="M59" i="5"/>
  <c r="M55" i="5"/>
  <c r="N58" i="5"/>
  <c r="N54" i="5"/>
  <c r="L60" i="5"/>
  <c r="O42" i="5"/>
  <c r="O38" i="5"/>
  <c r="O34" i="5"/>
  <c r="O30" i="5"/>
  <c r="O44" i="5" s="1"/>
  <c r="P42" i="5"/>
  <c r="P38" i="5"/>
  <c r="P34" i="5"/>
  <c r="P30" i="5"/>
  <c r="P26" i="5"/>
  <c r="Q26" i="5"/>
  <c r="L44" i="5"/>
  <c r="O12" i="5"/>
  <c r="P10" i="5"/>
  <c r="Q19" i="8"/>
  <c r="P19" i="8"/>
  <c r="G11" i="8"/>
  <c r="G10" i="8"/>
  <c r="G18" i="8"/>
  <c r="Q18" i="8" s="1"/>
  <c r="G14" i="8"/>
  <c r="Q14" i="8" s="1"/>
  <c r="G15" i="8"/>
  <c r="G21" i="8"/>
  <c r="G17" i="8"/>
  <c r="G13" i="8"/>
  <c r="G20" i="8"/>
  <c r="G16" i="8"/>
  <c r="G12" i="8"/>
  <c r="N12" i="8"/>
  <c r="M12" i="8"/>
  <c r="C19" i="8"/>
  <c r="C15" i="8"/>
  <c r="C11" i="8"/>
  <c r="C10" i="8"/>
  <c r="N10" i="8" s="1"/>
  <c r="C18" i="8"/>
  <c r="C14" i="8"/>
  <c r="C21" i="8"/>
  <c r="C17" i="8"/>
  <c r="C13" i="8"/>
  <c r="C20" i="8"/>
  <c r="C16" i="8"/>
  <c r="M17" i="8"/>
  <c r="R26" i="7"/>
  <c r="P26" i="7"/>
  <c r="G25" i="7"/>
  <c r="G24" i="7"/>
  <c r="G22" i="7"/>
  <c r="Q22" i="7" s="1"/>
  <c r="G23" i="7"/>
  <c r="O23" i="7"/>
  <c r="N23" i="7"/>
  <c r="M23" i="7"/>
  <c r="C26" i="7"/>
  <c r="C27" i="7" s="1"/>
  <c r="C25" i="7"/>
  <c r="C24" i="7"/>
  <c r="N24" i="7" s="1"/>
  <c r="C22" i="7"/>
  <c r="M22" i="7" s="1"/>
  <c r="Q26" i="7"/>
  <c r="N36" i="7"/>
  <c r="C39" i="7"/>
  <c r="O34" i="7"/>
  <c r="P38" i="7"/>
  <c r="G39" i="7"/>
  <c r="P34" i="7"/>
  <c r="P39" i="7" s="1"/>
  <c r="G51" i="7"/>
  <c r="P49" i="7"/>
  <c r="P50" i="7"/>
  <c r="P51" i="7"/>
  <c r="N50" i="7"/>
  <c r="C51" i="7"/>
  <c r="N58" i="7"/>
  <c r="P63" i="7"/>
  <c r="R62" i="7"/>
  <c r="P74" i="7"/>
  <c r="P75" i="7"/>
  <c r="Q74" i="7"/>
  <c r="O74" i="7"/>
  <c r="N86" i="7"/>
  <c r="C87" i="7"/>
  <c r="Q86" i="7"/>
  <c r="P87" i="7"/>
  <c r="G87" i="7"/>
  <c r="R82" i="7"/>
  <c r="R98" i="7"/>
  <c r="P94" i="7"/>
  <c r="P99" i="7" s="1"/>
  <c r="G99" i="7"/>
  <c r="N98" i="7"/>
  <c r="C99" i="7"/>
  <c r="O94" i="7"/>
  <c r="N110" i="7"/>
  <c r="C111" i="7"/>
  <c r="Q110" i="7"/>
  <c r="P111" i="7"/>
  <c r="G111" i="7"/>
  <c r="R106" i="7"/>
  <c r="P122" i="7"/>
  <c r="P123" i="7"/>
  <c r="Q122" i="7"/>
  <c r="O122" i="7"/>
  <c r="Q134" i="7"/>
  <c r="G135" i="7"/>
  <c r="R130" i="7"/>
  <c r="P130" i="7"/>
  <c r="P135" i="7" s="1"/>
  <c r="P146" i="7"/>
  <c r="Q146" i="7"/>
  <c r="P147" i="7"/>
  <c r="R142" i="7"/>
  <c r="G147" i="7"/>
  <c r="C147" i="7"/>
  <c r="N142" i="7"/>
  <c r="O142" i="7"/>
  <c r="N158" i="7"/>
  <c r="N154" i="7"/>
  <c r="C159" i="7"/>
  <c r="P159" i="7"/>
  <c r="Q158" i="7"/>
  <c r="G159" i="7"/>
  <c r="R154" i="7"/>
  <c r="P170" i="7"/>
  <c r="G171" i="7"/>
  <c r="N170" i="7"/>
  <c r="P169" i="7"/>
  <c r="P171" i="7" s="1"/>
  <c r="C171" i="7"/>
  <c r="Q167" i="7"/>
  <c r="Q169" i="7"/>
  <c r="N155" i="7"/>
  <c r="N157" i="7"/>
  <c r="M159" i="7"/>
  <c r="N143" i="7"/>
  <c r="M147" i="7"/>
  <c r="N119" i="7"/>
  <c r="N121" i="7"/>
  <c r="M123" i="7"/>
  <c r="N95" i="7"/>
  <c r="N97" i="7"/>
  <c r="M99" i="7"/>
  <c r="N71" i="7"/>
  <c r="N73" i="7"/>
  <c r="M75" i="7"/>
  <c r="N47" i="7"/>
  <c r="N49" i="7"/>
  <c r="M51" i="7"/>
  <c r="N22" i="7"/>
  <c r="O22" i="7"/>
  <c r="P15" i="7"/>
  <c r="Q14" i="7"/>
  <c r="R14" i="7"/>
  <c r="O11" i="7"/>
  <c r="N11" i="7"/>
  <c r="C13" i="7"/>
  <c r="C12" i="7"/>
  <c r="C10" i="7"/>
  <c r="O69" i="2"/>
  <c r="O48" i="2"/>
  <c r="Q48" i="2"/>
  <c r="P48" i="2"/>
  <c r="G59" i="2"/>
  <c r="G55" i="2"/>
  <c r="G51" i="2"/>
  <c r="G47" i="2"/>
  <c r="G44" i="2"/>
  <c r="G58" i="2"/>
  <c r="G54" i="2"/>
  <c r="G50" i="2"/>
  <c r="G46" i="2"/>
  <c r="G61" i="2"/>
  <c r="G57" i="2"/>
  <c r="G53" i="2"/>
  <c r="G45" i="2"/>
  <c r="G60" i="2"/>
  <c r="G56" i="2"/>
  <c r="G52" i="2"/>
  <c r="C59" i="2"/>
  <c r="L59" i="2" s="1"/>
  <c r="C55" i="2"/>
  <c r="M55" i="2" s="1"/>
  <c r="C51" i="2"/>
  <c r="M51" i="2" s="1"/>
  <c r="C47" i="2"/>
  <c r="N44" i="2"/>
  <c r="C54" i="2"/>
  <c r="C46" i="2"/>
  <c r="M59" i="2"/>
  <c r="C61" i="2"/>
  <c r="C57" i="2"/>
  <c r="C53" i="2"/>
  <c r="C49" i="2"/>
  <c r="C45" i="2"/>
  <c r="L44" i="2"/>
  <c r="N55" i="2"/>
  <c r="L51" i="2"/>
  <c r="L55" i="2"/>
  <c r="C58" i="2"/>
  <c r="C50" i="2"/>
  <c r="C60" i="2"/>
  <c r="C56" i="2"/>
  <c r="C52" i="2"/>
  <c r="C48" i="2"/>
  <c r="O12" i="2"/>
  <c r="C10" i="2"/>
  <c r="N11" i="2"/>
  <c r="L11" i="2"/>
  <c r="C50" i="1"/>
  <c r="C42" i="1"/>
  <c r="C41" i="1"/>
  <c r="C54" i="1"/>
  <c r="N54" i="1" s="1"/>
  <c r="C46" i="1"/>
  <c r="C49" i="1"/>
  <c r="C53" i="1"/>
  <c r="C45" i="1"/>
  <c r="M45" i="1" s="1"/>
  <c r="C52" i="1"/>
  <c r="C48" i="1"/>
  <c r="C44" i="1"/>
  <c r="C40" i="1"/>
  <c r="N40" i="1" s="1"/>
  <c r="C35" i="1"/>
  <c r="C51" i="1"/>
  <c r="C47" i="1"/>
  <c r="C43" i="1"/>
  <c r="L43" i="1" s="1"/>
  <c r="C39" i="1"/>
  <c r="C38" i="1"/>
  <c r="C37" i="1"/>
  <c r="G11" i="1"/>
  <c r="G12" i="1"/>
  <c r="G13" i="1"/>
  <c r="G10" i="1"/>
  <c r="C22" i="1"/>
  <c r="C23" i="1"/>
  <c r="C24" i="1"/>
  <c r="C25" i="1"/>
  <c r="C26" i="1"/>
  <c r="C21" i="1"/>
  <c r="E21" i="1" s="1"/>
  <c r="N21" i="1" s="1"/>
  <c r="C11" i="1"/>
  <c r="C12" i="1"/>
  <c r="C13" i="1"/>
  <c r="C10" i="1"/>
  <c r="D12" i="1"/>
  <c r="N101" i="1"/>
  <c r="B107" i="1"/>
  <c r="F91" i="1"/>
  <c r="B91" i="1"/>
  <c r="G90" i="1"/>
  <c r="I90" i="1" s="1"/>
  <c r="Q90" i="1" s="1"/>
  <c r="C90" i="1"/>
  <c r="D90" i="1" s="1"/>
  <c r="M90" i="1" s="1"/>
  <c r="I89" i="1"/>
  <c r="H89" i="1"/>
  <c r="P89" i="1" s="1"/>
  <c r="G89" i="1"/>
  <c r="C89" i="1"/>
  <c r="L89" i="1" s="1"/>
  <c r="G88" i="1"/>
  <c r="I88" i="1" s="1"/>
  <c r="Q88" i="1" s="1"/>
  <c r="E88" i="1"/>
  <c r="N88" i="1" s="1"/>
  <c r="C88" i="1"/>
  <c r="D88" i="1" s="1"/>
  <c r="M88" i="1" s="1"/>
  <c r="I87" i="1"/>
  <c r="H87" i="1"/>
  <c r="P87" i="1" s="1"/>
  <c r="G87" i="1"/>
  <c r="G91" i="1" s="1"/>
  <c r="O91" i="1" s="1"/>
  <c r="C87" i="1"/>
  <c r="L87" i="1" s="1"/>
  <c r="F77" i="1"/>
  <c r="B77" i="1"/>
  <c r="G76" i="1"/>
  <c r="I76" i="1" s="1"/>
  <c r="Q76" i="1" s="1"/>
  <c r="C76" i="1"/>
  <c r="D76" i="1" s="1"/>
  <c r="M76" i="1" s="1"/>
  <c r="H75" i="1"/>
  <c r="P75" i="1" s="1"/>
  <c r="G75" i="1"/>
  <c r="I75" i="1" s="1"/>
  <c r="Q75" i="1" s="1"/>
  <c r="C75" i="1"/>
  <c r="G74" i="1"/>
  <c r="I74" i="1" s="1"/>
  <c r="Q74" i="1" s="1"/>
  <c r="E74" i="1"/>
  <c r="N74" i="1" s="1"/>
  <c r="C74" i="1"/>
  <c r="D74" i="1" s="1"/>
  <c r="M74" i="1" s="1"/>
  <c r="G73" i="1"/>
  <c r="H73" i="1" s="1"/>
  <c r="P73" i="1" s="1"/>
  <c r="C73" i="1"/>
  <c r="Q105" i="1"/>
  <c r="Q106" i="1"/>
  <c r="P105" i="1"/>
  <c r="P106" i="1"/>
  <c r="O105" i="1"/>
  <c r="O106" i="1"/>
  <c r="N105" i="1"/>
  <c r="N106" i="1"/>
  <c r="M105" i="1"/>
  <c r="M106" i="1"/>
  <c r="L105" i="1"/>
  <c r="L106" i="1"/>
  <c r="O107" i="1"/>
  <c r="L107" i="1"/>
  <c r="Q104" i="1"/>
  <c r="P104" i="1"/>
  <c r="O104" i="1"/>
  <c r="N104" i="1"/>
  <c r="M104" i="1"/>
  <c r="L104" i="1"/>
  <c r="Q103" i="1"/>
  <c r="P103" i="1"/>
  <c r="O103" i="1"/>
  <c r="N103" i="1"/>
  <c r="M103" i="1"/>
  <c r="L103" i="1"/>
  <c r="Q102" i="1"/>
  <c r="P102" i="1"/>
  <c r="O102" i="1"/>
  <c r="N102" i="1"/>
  <c r="M102" i="1"/>
  <c r="L102" i="1"/>
  <c r="Q101" i="1"/>
  <c r="P101" i="1"/>
  <c r="O101" i="1"/>
  <c r="O90" i="1"/>
  <c r="L90" i="1"/>
  <c r="Q89" i="1"/>
  <c r="O89" i="1"/>
  <c r="O88" i="1"/>
  <c r="L88" i="1"/>
  <c r="Q87" i="1"/>
  <c r="O87" i="1"/>
  <c r="O76" i="1"/>
  <c r="L74" i="1"/>
  <c r="L35" i="1"/>
  <c r="L36" i="1"/>
  <c r="L37" i="1"/>
  <c r="L38" i="1"/>
  <c r="L39" i="1"/>
  <c r="Q41" i="1"/>
  <c r="Q42" i="1"/>
  <c r="Q43" i="1"/>
  <c r="Q44" i="1"/>
  <c r="Q45" i="1"/>
  <c r="Q46" i="1"/>
  <c r="Q47" i="1"/>
  <c r="Q48" i="1"/>
  <c r="Q49" i="1"/>
  <c r="Q50" i="1"/>
  <c r="Q51" i="1"/>
  <c r="Q52" i="1"/>
  <c r="Q53" i="1"/>
  <c r="Q54" i="1"/>
  <c r="P41" i="1"/>
  <c r="P42" i="1"/>
  <c r="P43" i="1"/>
  <c r="P44" i="1"/>
  <c r="P45" i="1"/>
  <c r="P46" i="1"/>
  <c r="P47" i="1"/>
  <c r="P48" i="1"/>
  <c r="P49" i="1"/>
  <c r="P50" i="1"/>
  <c r="P51" i="1"/>
  <c r="P52" i="1"/>
  <c r="P53" i="1"/>
  <c r="P54" i="1"/>
  <c r="O55" i="1"/>
  <c r="O41" i="1"/>
  <c r="O42" i="1"/>
  <c r="O43" i="1"/>
  <c r="O44" i="1"/>
  <c r="O45" i="1"/>
  <c r="O46" i="1"/>
  <c r="O47" i="1"/>
  <c r="O48" i="1"/>
  <c r="O49" i="1"/>
  <c r="O50" i="1"/>
  <c r="O51" i="1"/>
  <c r="O52" i="1"/>
  <c r="O53" i="1"/>
  <c r="O54" i="1"/>
  <c r="N41" i="1"/>
  <c r="N42" i="1"/>
  <c r="N44" i="1"/>
  <c r="N45" i="1"/>
  <c r="N46" i="1"/>
  <c r="N47" i="1"/>
  <c r="N48" i="1"/>
  <c r="N49" i="1"/>
  <c r="N50" i="1"/>
  <c r="N51" i="1"/>
  <c r="N52" i="1"/>
  <c r="N53" i="1"/>
  <c r="M36" i="1"/>
  <c r="M37" i="1"/>
  <c r="M38" i="1"/>
  <c r="M39" i="1"/>
  <c r="M41" i="1"/>
  <c r="M42" i="1"/>
  <c r="M44" i="1"/>
  <c r="M46" i="1"/>
  <c r="M47" i="1"/>
  <c r="M48" i="1"/>
  <c r="M49" i="1"/>
  <c r="M50" i="1"/>
  <c r="M51" i="1"/>
  <c r="M52" i="1"/>
  <c r="M53" i="1"/>
  <c r="L41" i="1"/>
  <c r="L42" i="1"/>
  <c r="L44" i="1"/>
  <c r="L46" i="1"/>
  <c r="L47" i="1"/>
  <c r="L48" i="1"/>
  <c r="L49" i="1"/>
  <c r="L50" i="1"/>
  <c r="L51" i="1"/>
  <c r="L52" i="1"/>
  <c r="L53" i="1"/>
  <c r="L55" i="1"/>
  <c r="Q40" i="1"/>
  <c r="P40" i="1"/>
  <c r="O40" i="1"/>
  <c r="Q39" i="1"/>
  <c r="P39" i="1"/>
  <c r="O39" i="1"/>
  <c r="N39" i="1"/>
  <c r="Q38" i="1"/>
  <c r="P38" i="1"/>
  <c r="O38" i="1"/>
  <c r="N38" i="1"/>
  <c r="Q37" i="1"/>
  <c r="P37" i="1"/>
  <c r="O37" i="1"/>
  <c r="N37" i="1"/>
  <c r="Q36" i="1"/>
  <c r="P36" i="1"/>
  <c r="O36" i="1"/>
  <c r="N36" i="1"/>
  <c r="Q35" i="1"/>
  <c r="P35" i="1"/>
  <c r="O35" i="1"/>
  <c r="N35" i="1"/>
  <c r="M35" i="1"/>
  <c r="D10" i="1"/>
  <c r="O11" i="1"/>
  <c r="P36" i="2"/>
  <c r="P35" i="2"/>
  <c r="P34" i="2"/>
  <c r="P28" i="2"/>
  <c r="P27" i="2"/>
  <c r="P26" i="2"/>
  <c r="P25" i="2"/>
  <c r="P24" i="2"/>
  <c r="F37" i="2"/>
  <c r="P33" i="2"/>
  <c r="P32" i="2"/>
  <c r="O31" i="2"/>
  <c r="O30" i="2"/>
  <c r="P29" i="2"/>
  <c r="O23" i="2"/>
  <c r="O22" i="2"/>
  <c r="P21" i="2"/>
  <c r="P20" i="2"/>
  <c r="Q19" i="2"/>
  <c r="L23" i="2"/>
  <c r="M24" i="2"/>
  <c r="M25" i="2"/>
  <c r="L26" i="2"/>
  <c r="L27" i="2"/>
  <c r="M28" i="2"/>
  <c r="M29" i="2"/>
  <c r="L30" i="2"/>
  <c r="L31" i="2"/>
  <c r="M32" i="2"/>
  <c r="M33" i="2"/>
  <c r="L34" i="2"/>
  <c r="L35" i="2"/>
  <c r="M36" i="2"/>
  <c r="M20" i="2"/>
  <c r="M21" i="2"/>
  <c r="L22" i="2"/>
  <c r="N19" i="2"/>
  <c r="B37" i="2"/>
  <c r="C37" i="2" s="1"/>
  <c r="F66" i="1"/>
  <c r="B66" i="1"/>
  <c r="G65" i="1"/>
  <c r="C65" i="1"/>
  <c r="D65" i="1" s="1"/>
  <c r="G64" i="1"/>
  <c r="I64" i="1" s="1"/>
  <c r="Q64" i="1" s="1"/>
  <c r="C64" i="1"/>
  <c r="D64" i="1" s="1"/>
  <c r="G63" i="1"/>
  <c r="I63" i="1" s="1"/>
  <c r="Q63" i="1" s="1"/>
  <c r="C63" i="1"/>
  <c r="E63" i="1" s="1"/>
  <c r="N63" i="1" s="1"/>
  <c r="G62" i="1"/>
  <c r="O62" i="1" s="1"/>
  <c r="C62" i="1"/>
  <c r="E62" i="1" s="1"/>
  <c r="N62" i="1" s="1"/>
  <c r="G26" i="1"/>
  <c r="H26" i="1" s="1"/>
  <c r="G25" i="1"/>
  <c r="H25" i="1" s="1"/>
  <c r="G24" i="1"/>
  <c r="I24" i="1" s="1"/>
  <c r="Q24" i="1" s="1"/>
  <c r="G23" i="1"/>
  <c r="Q23" i="1" s="1"/>
  <c r="G22" i="1"/>
  <c r="I22" i="1" s="1"/>
  <c r="Q22" i="1" s="1"/>
  <c r="G21" i="1"/>
  <c r="O21" i="1" s="1"/>
  <c r="F27" i="1"/>
  <c r="B27" i="1"/>
  <c r="D26" i="1"/>
  <c r="D25" i="1"/>
  <c r="M24" i="1"/>
  <c r="E23" i="1"/>
  <c r="N23" i="1" s="1"/>
  <c r="E22" i="1"/>
  <c r="N22" i="1" s="1"/>
  <c r="H12" i="1"/>
  <c r="P12" i="1" s="1"/>
  <c r="I13" i="1"/>
  <c r="Q13" i="1" s="1"/>
  <c r="I10" i="1"/>
  <c r="Q10" i="1" s="1"/>
  <c r="F14" i="1"/>
  <c r="B14" i="1"/>
  <c r="D13" i="1"/>
  <c r="D11" i="1"/>
  <c r="M11" i="1" s="1"/>
  <c r="E10" i="1"/>
  <c r="N10" i="1" s="1"/>
  <c r="L33" i="10" l="1"/>
  <c r="M33" i="10"/>
  <c r="N33" i="10"/>
  <c r="M52" i="10"/>
  <c r="O89" i="10"/>
  <c r="P88" i="10"/>
  <c r="O88" i="10"/>
  <c r="Q88" i="10"/>
  <c r="G97" i="10"/>
  <c r="N35" i="10"/>
  <c r="L35" i="10"/>
  <c r="L27" i="10"/>
  <c r="M27" i="10"/>
  <c r="N27" i="10"/>
  <c r="N34" i="10"/>
  <c r="M34" i="10"/>
  <c r="L34" i="10"/>
  <c r="L73" i="10"/>
  <c r="P89" i="10"/>
  <c r="M36" i="10"/>
  <c r="L36" i="10"/>
  <c r="N36" i="10"/>
  <c r="O96" i="10"/>
  <c r="Q96" i="10"/>
  <c r="P96" i="10"/>
  <c r="Q90" i="10"/>
  <c r="P90" i="10"/>
  <c r="O90" i="10"/>
  <c r="O97" i="10" s="1"/>
  <c r="M15" i="10"/>
  <c r="L15" i="10"/>
  <c r="L19" i="10" s="1"/>
  <c r="N15" i="10"/>
  <c r="N16" i="10"/>
  <c r="M16" i="10"/>
  <c r="L16" i="10"/>
  <c r="N52" i="10"/>
  <c r="N91" i="10"/>
  <c r="M91" i="10"/>
  <c r="L91" i="10"/>
  <c r="L74" i="10"/>
  <c r="M74" i="10"/>
  <c r="L86" i="10"/>
  <c r="L97" i="10" s="1"/>
  <c r="M86" i="10"/>
  <c r="N72" i="10"/>
  <c r="M77" i="10"/>
  <c r="N29" i="10"/>
  <c r="M29" i="10"/>
  <c r="L29" i="10"/>
  <c r="L30" i="10"/>
  <c r="N30" i="10"/>
  <c r="M30" i="10"/>
  <c r="L39" i="10"/>
  <c r="M39" i="10"/>
  <c r="L75" i="10"/>
  <c r="M75" i="10"/>
  <c r="N95" i="10"/>
  <c r="M95" i="10"/>
  <c r="L95" i="10"/>
  <c r="Q92" i="10"/>
  <c r="P92" i="10"/>
  <c r="O92" i="10"/>
  <c r="N74" i="10"/>
  <c r="N86" i="10"/>
  <c r="M72" i="10"/>
  <c r="L72" i="10"/>
  <c r="N31" i="10"/>
  <c r="L31" i="10"/>
  <c r="M94" i="10"/>
  <c r="L94" i="10"/>
  <c r="L87" i="10"/>
  <c r="M87" i="10"/>
  <c r="N87" i="10"/>
  <c r="L55" i="10"/>
  <c r="P61" i="10"/>
  <c r="M73" i="10"/>
  <c r="N37" i="10"/>
  <c r="M37" i="10"/>
  <c r="L37" i="10"/>
  <c r="N38" i="10"/>
  <c r="M38" i="10"/>
  <c r="L38" i="10"/>
  <c r="N32" i="10"/>
  <c r="M32" i="10"/>
  <c r="L32" i="10"/>
  <c r="L76" i="10"/>
  <c r="M76" i="10"/>
  <c r="L88" i="10"/>
  <c r="M88" i="10"/>
  <c r="M92" i="10"/>
  <c r="L92" i="10"/>
  <c r="O91" i="10"/>
  <c r="P91" i="10"/>
  <c r="Q91" i="10"/>
  <c r="M35" i="10"/>
  <c r="L51" i="10"/>
  <c r="N40" i="10"/>
  <c r="M40" i="10"/>
  <c r="L40" i="10"/>
  <c r="M96" i="10"/>
  <c r="L96" i="10"/>
  <c r="O61" i="10"/>
  <c r="P53" i="10"/>
  <c r="P54" i="10"/>
  <c r="Q54" i="10"/>
  <c r="Q48" i="10"/>
  <c r="P48" i="10"/>
  <c r="Q58" i="10"/>
  <c r="O58" i="10"/>
  <c r="P49" i="10"/>
  <c r="Q49" i="10"/>
  <c r="P58" i="10"/>
  <c r="P57" i="10"/>
  <c r="Q57" i="10"/>
  <c r="Q50" i="10"/>
  <c r="O50" i="10"/>
  <c r="Q52" i="10"/>
  <c r="O52" i="10"/>
  <c r="Q56" i="10"/>
  <c r="O56" i="10"/>
  <c r="P52" i="10"/>
  <c r="Q55" i="10"/>
  <c r="P55" i="10"/>
  <c r="O55" i="10"/>
  <c r="Q60" i="10"/>
  <c r="O60" i="10"/>
  <c r="P59" i="10"/>
  <c r="O59" i="10"/>
  <c r="Q59" i="10"/>
  <c r="M53" i="10"/>
  <c r="M57" i="10"/>
  <c r="M60" i="10"/>
  <c r="M51" i="10"/>
  <c r="N60" i="10"/>
  <c r="L53" i="10"/>
  <c r="M61" i="10"/>
  <c r="L61" i="10"/>
  <c r="M56" i="10"/>
  <c r="M59" i="10"/>
  <c r="L59" i="10"/>
  <c r="N48" i="10"/>
  <c r="M48" i="10"/>
  <c r="L50" i="10"/>
  <c r="N50" i="10"/>
  <c r="M50" i="10"/>
  <c r="M54" i="10"/>
  <c r="L54" i="10"/>
  <c r="N54" i="10"/>
  <c r="L48" i="10"/>
  <c r="N58" i="10"/>
  <c r="M58" i="10"/>
  <c r="L58" i="10"/>
  <c r="Q32" i="10"/>
  <c r="P32" i="10"/>
  <c r="O32" i="10"/>
  <c r="P39" i="10"/>
  <c r="Q39" i="10"/>
  <c r="O39" i="10"/>
  <c r="Q36" i="10"/>
  <c r="P36" i="10"/>
  <c r="O36" i="10"/>
  <c r="P37" i="10"/>
  <c r="O37" i="10"/>
  <c r="Q37" i="10"/>
  <c r="Q38" i="10"/>
  <c r="P38" i="10"/>
  <c r="O38" i="10"/>
  <c r="P33" i="10"/>
  <c r="O33" i="10"/>
  <c r="Q33" i="10"/>
  <c r="Q40" i="10"/>
  <c r="P40" i="10"/>
  <c r="O40" i="10"/>
  <c r="P27" i="10"/>
  <c r="Q27" i="10"/>
  <c r="P31" i="10"/>
  <c r="Q31" i="10"/>
  <c r="Q34" i="10"/>
  <c r="P34" i="10"/>
  <c r="O34" i="10"/>
  <c r="P29" i="10"/>
  <c r="O29" i="10"/>
  <c r="Q29" i="10"/>
  <c r="Q30" i="10"/>
  <c r="P30" i="10"/>
  <c r="O30" i="10"/>
  <c r="Q35" i="10"/>
  <c r="O35" i="10"/>
  <c r="P10" i="10"/>
  <c r="Q10" i="10"/>
  <c r="O10" i="10"/>
  <c r="P11" i="10"/>
  <c r="O11" i="10"/>
  <c r="Q11" i="10"/>
  <c r="P15" i="10"/>
  <c r="O15" i="10"/>
  <c r="Q17" i="10"/>
  <c r="O17" i="10"/>
  <c r="P17" i="10"/>
  <c r="O13" i="10"/>
  <c r="P13" i="10"/>
  <c r="Q13" i="10"/>
  <c r="Q16" i="10"/>
  <c r="P16" i="10"/>
  <c r="O16" i="10"/>
  <c r="P14" i="10"/>
  <c r="Q14" i="10"/>
  <c r="O18" i="10"/>
  <c r="P18" i="10"/>
  <c r="P9" i="11"/>
  <c r="O9" i="11"/>
  <c r="P11" i="11"/>
  <c r="O11" i="11"/>
  <c r="Q11" i="11"/>
  <c r="M9" i="11"/>
  <c r="L9" i="11"/>
  <c r="L12" i="11" s="1"/>
  <c r="C12" i="11"/>
  <c r="N9" i="11"/>
  <c r="L11" i="11"/>
  <c r="N11" i="11"/>
  <c r="M11" i="11"/>
  <c r="N23" i="12"/>
  <c r="L23" i="12"/>
  <c r="L25" i="12" s="1"/>
  <c r="L24" i="12"/>
  <c r="N24" i="12"/>
  <c r="M24" i="12"/>
  <c r="L60" i="6"/>
  <c r="N60" i="6"/>
  <c r="M60" i="6"/>
  <c r="N63" i="6"/>
  <c r="M63" i="6"/>
  <c r="L63" i="6"/>
  <c r="M64" i="6"/>
  <c r="L64" i="6"/>
  <c r="N64" i="6"/>
  <c r="N69" i="6"/>
  <c r="L69" i="6"/>
  <c r="M69" i="6"/>
  <c r="L65" i="6"/>
  <c r="N65" i="6"/>
  <c r="M65" i="6"/>
  <c r="M66" i="6"/>
  <c r="N66" i="6"/>
  <c r="N67" i="6"/>
  <c r="L67" i="6"/>
  <c r="M67" i="6"/>
  <c r="M68" i="6"/>
  <c r="L68" i="6"/>
  <c r="N68" i="6"/>
  <c r="N59" i="6"/>
  <c r="M59" i="6"/>
  <c r="L59" i="6"/>
  <c r="M70" i="6"/>
  <c r="N70" i="6"/>
  <c r="L58" i="6"/>
  <c r="N58" i="6"/>
  <c r="M58" i="6"/>
  <c r="M61" i="6"/>
  <c r="L61" i="6"/>
  <c r="N61" i="6"/>
  <c r="P40" i="6"/>
  <c r="O40" i="6"/>
  <c r="O37" i="6"/>
  <c r="Q37" i="6"/>
  <c r="P37" i="6"/>
  <c r="Q38" i="6"/>
  <c r="P38" i="6"/>
  <c r="O38" i="6"/>
  <c r="P39" i="6"/>
  <c r="Q39" i="6"/>
  <c r="O39" i="6"/>
  <c r="Q33" i="6"/>
  <c r="P33" i="6"/>
  <c r="O33" i="6"/>
  <c r="Q34" i="6"/>
  <c r="P34" i="6"/>
  <c r="O34" i="6"/>
  <c r="Q40" i="6"/>
  <c r="Q41" i="6"/>
  <c r="O41" i="6"/>
  <c r="P41" i="6"/>
  <c r="Q28" i="6"/>
  <c r="P28" i="6"/>
  <c r="O28" i="6"/>
  <c r="O42" i="6" s="1"/>
  <c r="P32" i="6"/>
  <c r="Q32" i="6"/>
  <c r="O32" i="6"/>
  <c r="P35" i="6"/>
  <c r="O35" i="6"/>
  <c r="Q35" i="6"/>
  <c r="P30" i="6"/>
  <c r="O30" i="6"/>
  <c r="Q30" i="6"/>
  <c r="O31" i="6"/>
  <c r="Q31" i="6"/>
  <c r="P31" i="6"/>
  <c r="P36" i="6"/>
  <c r="O36" i="6"/>
  <c r="Q36" i="6"/>
  <c r="O141" i="5"/>
  <c r="P18" i="8"/>
  <c r="Q11" i="8"/>
  <c r="P11" i="8"/>
  <c r="Q13" i="8"/>
  <c r="P13" i="8"/>
  <c r="Q20" i="8"/>
  <c r="P20" i="8"/>
  <c r="P12" i="8"/>
  <c r="Q12" i="8"/>
  <c r="P17" i="8"/>
  <c r="Q17" i="8"/>
  <c r="Q15" i="8"/>
  <c r="P15" i="8"/>
  <c r="P14" i="8"/>
  <c r="Q16" i="8"/>
  <c r="P16" i="8"/>
  <c r="Q21" i="8"/>
  <c r="P21" i="8"/>
  <c r="M16" i="8"/>
  <c r="N16" i="8"/>
  <c r="N21" i="8"/>
  <c r="M21" i="8"/>
  <c r="N11" i="8"/>
  <c r="M11" i="8"/>
  <c r="M20" i="8"/>
  <c r="N20" i="8"/>
  <c r="M14" i="8"/>
  <c r="N14" i="8"/>
  <c r="N15" i="8"/>
  <c r="M15" i="8"/>
  <c r="N13" i="8"/>
  <c r="M13" i="8"/>
  <c r="M18" i="8"/>
  <c r="N18" i="8"/>
  <c r="N19" i="8"/>
  <c r="M19" i="8"/>
  <c r="N17" i="8"/>
  <c r="P24" i="7"/>
  <c r="Q24" i="7"/>
  <c r="R24" i="7"/>
  <c r="R25" i="7"/>
  <c r="P25" i="7"/>
  <c r="Q25" i="7"/>
  <c r="P23" i="7"/>
  <c r="R23" i="7"/>
  <c r="Q23" i="7"/>
  <c r="G27" i="7"/>
  <c r="R22" i="7"/>
  <c r="P22" i="7"/>
  <c r="P27" i="7" s="1"/>
  <c r="M24" i="7"/>
  <c r="O24" i="7"/>
  <c r="O26" i="7"/>
  <c r="M26" i="7"/>
  <c r="N26" i="7"/>
  <c r="M25" i="7"/>
  <c r="O25" i="7"/>
  <c r="N25" i="7"/>
  <c r="O13" i="7"/>
  <c r="N13" i="7"/>
  <c r="O12" i="7"/>
  <c r="N12" i="7"/>
  <c r="O10" i="7"/>
  <c r="N10" i="7"/>
  <c r="C15" i="7"/>
  <c r="O60" i="2"/>
  <c r="Q60" i="2"/>
  <c r="P60" i="2"/>
  <c r="P57" i="2"/>
  <c r="O57" i="2"/>
  <c r="Q57" i="2"/>
  <c r="Q54" i="2"/>
  <c r="P54" i="2"/>
  <c r="O54" i="2"/>
  <c r="Q51" i="2"/>
  <c r="P51" i="2"/>
  <c r="O51" i="2"/>
  <c r="P45" i="2"/>
  <c r="O45" i="2"/>
  <c r="Q45" i="2"/>
  <c r="P61" i="2"/>
  <c r="O61" i="2"/>
  <c r="Q61" i="2"/>
  <c r="Q58" i="2"/>
  <c r="P58" i="2"/>
  <c r="O58" i="2"/>
  <c r="Q55" i="2"/>
  <c r="P55" i="2"/>
  <c r="O55" i="2"/>
  <c r="O52" i="2"/>
  <c r="Q52" i="2"/>
  <c r="P52" i="2"/>
  <c r="P49" i="2"/>
  <c r="O49" i="2"/>
  <c r="Q49" i="2"/>
  <c r="Q46" i="2"/>
  <c r="P46" i="2"/>
  <c r="O46" i="2"/>
  <c r="O44" i="2"/>
  <c r="Q44" i="2"/>
  <c r="P44" i="2"/>
  <c r="Q59" i="2"/>
  <c r="P59" i="2"/>
  <c r="O59" i="2"/>
  <c r="O56" i="2"/>
  <c r="Q56" i="2"/>
  <c r="P56" i="2"/>
  <c r="P53" i="2"/>
  <c r="O53" i="2"/>
  <c r="Q53" i="2"/>
  <c r="Q50" i="2"/>
  <c r="P50" i="2"/>
  <c r="O50" i="2"/>
  <c r="Q47" i="2"/>
  <c r="P47" i="2"/>
  <c r="O47" i="2"/>
  <c r="N59" i="2"/>
  <c r="M47" i="2"/>
  <c r="N51" i="2"/>
  <c r="M60" i="2"/>
  <c r="L60" i="2"/>
  <c r="N60" i="2"/>
  <c r="M57" i="2"/>
  <c r="L57" i="2"/>
  <c r="N57" i="2"/>
  <c r="L53" i="2"/>
  <c r="N53" i="2"/>
  <c r="M53" i="2"/>
  <c r="M48" i="2"/>
  <c r="L48" i="2"/>
  <c r="N48" i="2"/>
  <c r="M50" i="2"/>
  <c r="N50" i="2"/>
  <c r="L50" i="2"/>
  <c r="M45" i="2"/>
  <c r="L45" i="2"/>
  <c r="M61" i="2"/>
  <c r="N61" i="2"/>
  <c r="L61" i="2"/>
  <c r="M46" i="2"/>
  <c r="N46" i="2"/>
  <c r="L46" i="2"/>
  <c r="M56" i="2"/>
  <c r="N56" i="2"/>
  <c r="L56" i="2"/>
  <c r="M52" i="2"/>
  <c r="N52" i="2"/>
  <c r="L52" i="2"/>
  <c r="M58" i="2"/>
  <c r="N58" i="2"/>
  <c r="L58" i="2"/>
  <c r="L49" i="2"/>
  <c r="N49" i="2"/>
  <c r="M54" i="2"/>
  <c r="N54" i="2"/>
  <c r="L54" i="2"/>
  <c r="M10" i="2"/>
  <c r="L10" i="2"/>
  <c r="L12" i="2" s="1"/>
  <c r="N10" i="2"/>
  <c r="L54" i="1"/>
  <c r="L45" i="1"/>
  <c r="M54" i="1"/>
  <c r="M40" i="1"/>
  <c r="N43" i="1"/>
  <c r="L40" i="1"/>
  <c r="M43" i="1"/>
  <c r="E90" i="1"/>
  <c r="N90" i="1" s="1"/>
  <c r="L101" i="1"/>
  <c r="M101" i="1"/>
  <c r="O75" i="1"/>
  <c r="O73" i="1"/>
  <c r="G77" i="1"/>
  <c r="O77" i="1" s="1"/>
  <c r="I73" i="1"/>
  <c r="Q73" i="1" s="1"/>
  <c r="C77" i="1"/>
  <c r="L77" i="1" s="1"/>
  <c r="L76" i="1"/>
  <c r="E76" i="1"/>
  <c r="N76" i="1" s="1"/>
  <c r="D87" i="1"/>
  <c r="M87" i="1" s="1"/>
  <c r="D89" i="1"/>
  <c r="M89" i="1" s="1"/>
  <c r="C91" i="1"/>
  <c r="L91" i="1" s="1"/>
  <c r="E87" i="1"/>
  <c r="N87" i="1" s="1"/>
  <c r="H88" i="1"/>
  <c r="P88" i="1" s="1"/>
  <c r="E89" i="1"/>
  <c r="N89" i="1" s="1"/>
  <c r="H90" i="1"/>
  <c r="P90" i="1" s="1"/>
  <c r="L75" i="1"/>
  <c r="E73" i="1"/>
  <c r="N73" i="1" s="1"/>
  <c r="H74" i="1"/>
  <c r="P74" i="1" s="1"/>
  <c r="H76" i="1"/>
  <c r="P76" i="1" s="1"/>
  <c r="D73" i="1"/>
  <c r="M73" i="1" s="1"/>
  <c r="D75" i="1"/>
  <c r="M75" i="1" s="1"/>
  <c r="L73" i="1"/>
  <c r="E75" i="1"/>
  <c r="N75" i="1" s="1"/>
  <c r="O74" i="1"/>
  <c r="O10" i="1"/>
  <c r="O13" i="1"/>
  <c r="O12" i="1"/>
  <c r="O63" i="1"/>
  <c r="P21" i="1"/>
  <c r="L10" i="1"/>
  <c r="I21" i="1"/>
  <c r="Q21" i="1" s="1"/>
  <c r="L13" i="1"/>
  <c r="L12" i="1"/>
  <c r="L11" i="1"/>
  <c r="L64" i="1"/>
  <c r="L63" i="1"/>
  <c r="E64" i="1"/>
  <c r="N64" i="1" s="1"/>
  <c r="M64" i="1"/>
  <c r="O65" i="1"/>
  <c r="M65" i="1"/>
  <c r="L24" i="1"/>
  <c r="L62" i="1"/>
  <c r="O64" i="1"/>
  <c r="M22" i="1"/>
  <c r="L65" i="1"/>
  <c r="O24" i="1"/>
  <c r="L36" i="2"/>
  <c r="L28" i="2"/>
  <c r="N34" i="2"/>
  <c r="M34" i="2"/>
  <c r="O21" i="2"/>
  <c r="Q35" i="2"/>
  <c r="Q33" i="2"/>
  <c r="N22" i="2"/>
  <c r="N31" i="2"/>
  <c r="O35" i="2"/>
  <c r="Q34" i="2"/>
  <c r="N30" i="2"/>
  <c r="O34" i="2"/>
  <c r="L19" i="2"/>
  <c r="L37" i="2" s="1"/>
  <c r="M30" i="2"/>
  <c r="O29" i="2"/>
  <c r="Q31" i="2"/>
  <c r="O19" i="2"/>
  <c r="O37" i="2" s="1"/>
  <c r="N26" i="2"/>
  <c r="O27" i="2"/>
  <c r="Q30" i="2"/>
  <c r="M26" i="2"/>
  <c r="Q27" i="2"/>
  <c r="L20" i="2"/>
  <c r="N23" i="2"/>
  <c r="Q23" i="2"/>
  <c r="Q28" i="2"/>
  <c r="L33" i="2"/>
  <c r="L29" i="2"/>
  <c r="L25" i="2"/>
  <c r="L21" i="2"/>
  <c r="M35" i="2"/>
  <c r="M31" i="2"/>
  <c r="M27" i="2"/>
  <c r="M23" i="2"/>
  <c r="O36" i="2"/>
  <c r="O28" i="2"/>
  <c r="O20" i="2"/>
  <c r="P31" i="2"/>
  <c r="P23" i="2"/>
  <c r="N27" i="2"/>
  <c r="Q26" i="2"/>
  <c r="M22" i="2"/>
  <c r="O26" i="2"/>
  <c r="P30" i="2"/>
  <c r="P22" i="2"/>
  <c r="M19" i="2"/>
  <c r="N33" i="2"/>
  <c r="N29" i="2"/>
  <c r="N25" i="2"/>
  <c r="N21" i="2"/>
  <c r="O33" i="2"/>
  <c r="O25" i="2"/>
  <c r="P19" i="2"/>
  <c r="Q29" i="2"/>
  <c r="Q25" i="2"/>
  <c r="Q21" i="2"/>
  <c r="N35" i="2"/>
  <c r="O32" i="2"/>
  <c r="O24" i="2"/>
  <c r="L32" i="2"/>
  <c r="N36" i="2"/>
  <c r="N32" i="2"/>
  <c r="N28" i="2"/>
  <c r="N24" i="2"/>
  <c r="N20" i="2"/>
  <c r="Q36" i="2"/>
  <c r="Q32" i="2"/>
  <c r="Q24" i="2"/>
  <c r="Q20" i="2"/>
  <c r="Q22" i="2"/>
  <c r="L24" i="2"/>
  <c r="L22" i="1"/>
  <c r="N26" i="1"/>
  <c r="O22" i="1"/>
  <c r="L23" i="1"/>
  <c r="P26" i="1"/>
  <c r="M13" i="1"/>
  <c r="N25" i="1"/>
  <c r="P23" i="1"/>
  <c r="G66" i="1"/>
  <c r="O66" i="1" s="1"/>
  <c r="L21" i="1"/>
  <c r="M26" i="1"/>
  <c r="H65" i="1"/>
  <c r="P65" i="1" s="1"/>
  <c r="M25" i="1"/>
  <c r="I65" i="1"/>
  <c r="Q65" i="1" s="1"/>
  <c r="O23" i="1"/>
  <c r="M12" i="1"/>
  <c r="L26" i="1"/>
  <c r="L25" i="1"/>
  <c r="H62" i="1"/>
  <c r="P62" i="1" s="1"/>
  <c r="I62" i="1"/>
  <c r="Q62" i="1" s="1"/>
  <c r="D63" i="1"/>
  <c r="M63" i="1" s="1"/>
  <c r="H64" i="1"/>
  <c r="P64" i="1" s="1"/>
  <c r="E65" i="1"/>
  <c r="N65" i="1" s="1"/>
  <c r="D62" i="1"/>
  <c r="M62" i="1" s="1"/>
  <c r="C66" i="1"/>
  <c r="L66" i="1" s="1"/>
  <c r="H63" i="1"/>
  <c r="P63" i="1" s="1"/>
  <c r="O26" i="1"/>
  <c r="Q25" i="1"/>
  <c r="P25" i="1"/>
  <c r="O25" i="1"/>
  <c r="H10" i="1"/>
  <c r="P10" i="1" s="1"/>
  <c r="M10" i="1"/>
  <c r="E24" i="1"/>
  <c r="N24" i="1" s="1"/>
  <c r="H22" i="1"/>
  <c r="P22" i="1" s="1"/>
  <c r="H24" i="1"/>
  <c r="P24" i="1" s="1"/>
  <c r="D21" i="1"/>
  <c r="M21" i="1" s="1"/>
  <c r="H11" i="1"/>
  <c r="P11" i="1" s="1"/>
  <c r="I11" i="1"/>
  <c r="Q11" i="1" s="1"/>
  <c r="D23" i="1"/>
  <c r="M23" i="1" s="1"/>
  <c r="I26" i="1"/>
  <c r="Q26" i="1" s="1"/>
  <c r="E13" i="1"/>
  <c r="N13" i="1" s="1"/>
  <c r="I12" i="1"/>
  <c r="Q12" i="1" s="1"/>
  <c r="E12" i="1"/>
  <c r="N12" i="1" s="1"/>
  <c r="H13" i="1"/>
  <c r="P13" i="1" s="1"/>
  <c r="C27" i="1"/>
  <c r="L27" i="1" s="1"/>
  <c r="E11" i="1"/>
  <c r="N11" i="1" s="1"/>
  <c r="G14" i="1"/>
  <c r="G27" i="1"/>
  <c r="O27" i="1" s="1"/>
  <c r="C14" i="1"/>
  <c r="L41" i="10" l="1"/>
  <c r="L78" i="10"/>
  <c r="O62" i="10"/>
  <c r="L62" i="10"/>
  <c r="O41" i="10"/>
  <c r="O19" i="10"/>
  <c r="O12" i="11"/>
  <c r="L71" i="6"/>
  <c r="O22" i="8"/>
  <c r="M27" i="7"/>
  <c r="O62" i="2"/>
  <c r="L62" i="2"/>
  <c r="O14" i="1"/>
  <c r="L14" i="1"/>
</calcChain>
</file>

<file path=xl/sharedStrings.xml><?xml version="1.0" encoding="utf-8"?>
<sst xmlns="http://schemas.openxmlformats.org/spreadsheetml/2006/main" count="2005" uniqueCount="565">
  <si>
    <t>Introduction : mode d'emploi</t>
  </si>
  <si>
    <t>Introduction: instructions for use</t>
  </si>
  <si>
    <r>
      <t xml:space="preserve">Cette feuille de calcul a été conçue pour vous aider à diviser les résultats de votre enquête en sections significatives à afficher et à discuter. Elle vous aide également à créer des graphiques à l'aide de données de fréquence.  
Le premier onglet, intitulé "Questions de l'étude", répertorie toutes les questions du questionnaire et vous indique quel onglet contient chaque question. Chaque onglet contient toutes les questions appropriées pour chaque section de votre rapport ou de votre présentation.  
Sur chaque feuille de travail, deux tableaux et un graphique sont présentés sous chaque question d'étude. Le premier tableau (blanc) est celui où vous devez entrer les résultats de votre enquête. Notez que vous devrez peut-être reformater la question et la réponse dans le tableau si la question a été modifiée.   Les chiffres figurant maintenant dans le tableau ne sont que des exemples. </t>
    </r>
    <r>
      <rPr>
        <b/>
        <sz val="11"/>
        <color rgb="FFFF0000"/>
        <rFont val="Calibri"/>
        <family val="2"/>
        <scheme val="minor"/>
      </rPr>
      <t>Ils sont tous en rouge pour vous rappeler qu'il ne s'agit pas de chiffres réels.</t>
    </r>
    <r>
      <rPr>
        <sz val="11"/>
        <color theme="1"/>
        <rFont val="Calibri"/>
        <family val="2"/>
        <scheme val="minor"/>
      </rPr>
      <t xml:space="preserve"> Vous devez remplacer ces chiffres par vos résultats réels. 
Le tableau suivant (bleu et jaune) se remplira automatiquement lorsque vous aurez saisi vos chiffres dans le premier tableau (blanc). Ce tableau reformate toutes vos données de manière à ce qu'Excel les comprenne pour créer des graphiques.  
Une fois que vous avez saisi vos chiffres dans le tableau blanc, le tableau bleu et jaune et les graphiques doivent être mis à jour pour correspondre à vos données. 
</t>
    </r>
  </si>
  <si>
    <r>
      <t xml:space="preserve">This spreadsheet was made to help you divide your survey results into meaningful sections for display and discussion. It also helps you create charts using frequency data.  
The first tab, named "study questions" lists all of the questions from the questionnaire, and tells you which tab contains each question. Each tab contains all of the questions appropriate for each section of your report or presentation.  
On each worksheet there two tables and a chart shown under each survey question. The first table (white) is where you should enter your survey results. Note that you may need to reformat the question and the response in the table if the question has been modified at all.   The numbers in the table now are just examples. </t>
    </r>
    <r>
      <rPr>
        <b/>
        <sz val="11"/>
        <color rgb="FFFF0000"/>
        <rFont val="Calibri"/>
        <family val="2"/>
        <scheme val="minor"/>
      </rPr>
      <t>They are all in red to remind you that they are not real numbers</t>
    </r>
    <r>
      <rPr>
        <sz val="11"/>
        <color theme="1"/>
        <rFont val="Calibri"/>
        <family val="2"/>
        <scheme val="minor"/>
      </rPr>
      <t xml:space="preserve">. You must replace those numbers with your actual results. 
The next table (blue and yellow) will automatically fill when you enter your numbers in the first (white) table. This table reformats all of your data in a way that Excel understands for making charts.  
Once you have entered your numbers in the white table, the blue and yellow table and the charts should update to match your data. </t>
    </r>
  </si>
  <si>
    <t>Questions - français</t>
  </si>
  <si>
    <t xml:space="preserve">Questions - English </t>
  </si>
  <si>
    <t xml:space="preserve">Sources d'informations sur la santé </t>
  </si>
  <si>
    <t xml:space="preserve">Sources of health information </t>
  </si>
  <si>
    <t>1.    Au cours de la semaine dernière, avez-vous recherché des informations sur comment vous protéger des maladies transmissibles ? </t>
  </si>
  <si>
    <r>
      <t>1.</t>
    </r>
    <r>
      <rPr>
        <sz val="7"/>
        <color rgb="FF000000"/>
        <rFont val="Calibri"/>
        <family val="2"/>
        <scheme val="minor"/>
      </rPr>
      <t xml:space="preserve">    </t>
    </r>
    <r>
      <rPr>
        <sz val="11"/>
        <color rgb="FF000000"/>
        <rFont val="Calibri"/>
        <family val="2"/>
        <scheme val="minor"/>
      </rPr>
      <t>Over the past week, have you been looking for information on how to protect yourself from infectious diseases?</t>
    </r>
  </si>
  <si>
    <t>1.b. Quelles sont vos sources d’informations sur maladies transmissibles ?</t>
  </si>
  <si>
    <t>1.b. What are your sources of information about how to protect yourself from infectious diseases?</t>
  </si>
  <si>
    <t>2. De façon générale, quelles sont vos sources d’informations?</t>
  </si>
  <si>
    <r>
      <t>2.</t>
    </r>
    <r>
      <rPr>
        <sz val="7"/>
        <color rgb="FF000000"/>
        <rFont val="Calibri"/>
        <family val="2"/>
        <scheme val="minor"/>
      </rPr>
      <t xml:space="preserve">  </t>
    </r>
    <r>
      <rPr>
        <sz val="11"/>
        <color rgb="FF000000"/>
        <rFont val="Calibri"/>
        <family val="2"/>
        <scheme val="minor"/>
      </rPr>
      <t xml:space="preserve">What are your sources of general information, for things like events, news and topics than interest you? </t>
    </r>
  </si>
  <si>
    <t>2b. Quelle est votre source d’informations sur la santé et les maladies?</t>
  </si>
  <si>
    <t>2b. What are your sources of health information?</t>
  </si>
  <si>
    <t>3. La dernière fois que vous avez recherché des informations sur la santé, était ce pour …</t>
  </si>
  <si>
    <r>
      <t>3.</t>
    </r>
    <r>
      <rPr>
        <sz val="7"/>
        <color rgb="FF000000"/>
        <rFont val="Calibri"/>
        <family val="2"/>
        <scheme val="minor"/>
      </rPr>
      <t xml:space="preserve"> </t>
    </r>
    <r>
      <rPr>
        <sz val="11"/>
        <color rgb="FF000000"/>
        <rFont val="Calibri"/>
        <family val="2"/>
        <scheme val="minor"/>
      </rPr>
      <t>The last time you searched for health information, was this for ...</t>
    </r>
  </si>
  <si>
    <t>Confiance dans l'information obtenue sur la santé et les maladies</t>
  </si>
  <si>
    <t>Trust in health information</t>
  </si>
  <si>
    <r>
      <t xml:space="preserve">4. En général, quel est votre degré de confiance aux </t>
    </r>
    <r>
      <rPr>
        <b/>
        <sz val="11"/>
        <color rgb="FF000000"/>
        <rFont val="Calibri"/>
        <family val="2"/>
        <scheme val="minor"/>
      </rPr>
      <t xml:space="preserve">agents de santé </t>
    </r>
    <r>
      <rPr>
        <sz val="11"/>
        <color rgb="FF000000"/>
        <rFont val="Calibri"/>
        <family val="2"/>
        <scheme val="minor"/>
      </rPr>
      <t xml:space="preserve">pour donner des informations sur la santé ? </t>
    </r>
  </si>
  <si>
    <r>
      <t>4.</t>
    </r>
    <r>
      <rPr>
        <sz val="7"/>
        <color rgb="FF000000"/>
        <rFont val="Calibri"/>
        <family val="2"/>
        <scheme val="minor"/>
      </rPr>
      <t> </t>
    </r>
    <r>
      <rPr>
        <sz val="11"/>
        <color rgb="FF000000"/>
        <rFont val="Calibri"/>
        <family val="2"/>
        <scheme val="minor"/>
      </rPr>
      <t xml:space="preserve">In general, how much do you trust </t>
    </r>
    <r>
      <rPr>
        <b/>
        <sz val="11"/>
        <color rgb="FF000000"/>
        <rFont val="Calibri"/>
        <family val="2"/>
        <scheme val="minor"/>
      </rPr>
      <t>health</t>
    </r>
    <r>
      <rPr>
        <sz val="11"/>
        <color rgb="FF000000"/>
        <rFont val="Calibri"/>
        <family val="2"/>
        <scheme val="minor"/>
      </rPr>
      <t xml:space="preserve"> </t>
    </r>
    <r>
      <rPr>
        <b/>
        <sz val="11"/>
        <color rgb="FF000000"/>
        <rFont val="Calibri"/>
        <family val="2"/>
        <scheme val="minor"/>
      </rPr>
      <t>workers</t>
    </r>
    <r>
      <rPr>
        <sz val="11"/>
        <color rgb="FF000000"/>
        <rFont val="Calibri"/>
        <family val="2"/>
        <scheme val="minor"/>
      </rPr>
      <t xml:space="preserve"> for health information? </t>
    </r>
  </si>
  <si>
    <r>
      <t xml:space="preserve">5. En général, quel est votre degré de confiance aux </t>
    </r>
    <r>
      <rPr>
        <b/>
        <sz val="11"/>
        <color rgb="FF000000"/>
        <rFont val="Calibri"/>
        <family val="2"/>
        <scheme val="minor"/>
      </rPr>
      <t xml:space="preserve">relais communautaires </t>
    </r>
    <r>
      <rPr>
        <sz val="11"/>
        <color rgb="FF000000"/>
        <rFont val="Calibri"/>
        <family val="2"/>
        <scheme val="minor"/>
      </rPr>
      <t xml:space="preserve">pour vous donner des informations sur la santé ? </t>
    </r>
  </si>
  <si>
    <r>
      <t>5.</t>
    </r>
    <r>
      <rPr>
        <sz val="7"/>
        <color rgb="FF000000"/>
        <rFont val="Calibri"/>
        <family val="2"/>
        <scheme val="minor"/>
      </rPr>
      <t>  </t>
    </r>
    <r>
      <rPr>
        <sz val="11"/>
        <color rgb="FF000000"/>
        <rFont val="Calibri"/>
        <family val="2"/>
        <scheme val="minor"/>
      </rPr>
      <t xml:space="preserve">In general, how much do you trust </t>
    </r>
    <r>
      <rPr>
        <b/>
        <sz val="11"/>
        <color rgb="FF000000"/>
        <rFont val="Calibri"/>
        <family val="2"/>
        <scheme val="minor"/>
      </rPr>
      <t>community health volunteers</t>
    </r>
    <r>
      <rPr>
        <sz val="11"/>
        <color rgb="FF000000"/>
        <rFont val="Calibri"/>
        <family val="2"/>
        <scheme val="minor"/>
      </rPr>
      <t xml:space="preserve"> for health information? </t>
    </r>
  </si>
  <si>
    <r>
      <t xml:space="preserve">6. En général, quel est votre degré de confiance aux </t>
    </r>
    <r>
      <rPr>
        <b/>
        <sz val="11"/>
        <color rgb="FF000000"/>
        <rFont val="Calibri"/>
        <family val="2"/>
        <scheme val="minor"/>
      </rPr>
      <t xml:space="preserve">tradipraticiens </t>
    </r>
    <r>
      <rPr>
        <sz val="11"/>
        <color rgb="FF000000"/>
        <rFont val="Calibri"/>
        <family val="2"/>
        <scheme val="minor"/>
      </rPr>
      <t>pour donner des informations sur la santé ?</t>
    </r>
  </si>
  <si>
    <r>
      <t>6.</t>
    </r>
    <r>
      <rPr>
        <sz val="7"/>
        <color rgb="FF000000"/>
        <rFont val="Calibri"/>
        <family val="2"/>
        <scheme val="minor"/>
      </rPr>
      <t>  </t>
    </r>
    <r>
      <rPr>
        <sz val="11"/>
        <color rgb="FF000000"/>
        <rFont val="Calibri"/>
        <family val="2"/>
        <scheme val="minor"/>
      </rPr>
      <t xml:space="preserve">In general, how much do you trust </t>
    </r>
    <r>
      <rPr>
        <b/>
        <sz val="11"/>
        <color rgb="FF000000"/>
        <rFont val="Calibri"/>
        <family val="2"/>
        <scheme val="minor"/>
      </rPr>
      <t>traditional healers / lay health practitioners</t>
    </r>
    <r>
      <rPr>
        <sz val="11"/>
        <color rgb="FF000000"/>
        <rFont val="Calibri"/>
        <family val="2"/>
        <scheme val="minor"/>
      </rPr>
      <t xml:space="preserve"> for health information?</t>
    </r>
  </si>
  <si>
    <r>
      <t xml:space="preserve">7. En général, quel est votre degré de confiance à la </t>
    </r>
    <r>
      <rPr>
        <b/>
        <sz val="11"/>
        <color rgb="FF000000"/>
        <rFont val="Calibri"/>
        <family val="2"/>
        <scheme val="minor"/>
      </rPr>
      <t xml:space="preserve">radio </t>
    </r>
    <r>
      <rPr>
        <sz val="11"/>
        <color rgb="FF000000"/>
        <rFont val="Calibri"/>
        <family val="2"/>
        <scheme val="minor"/>
      </rPr>
      <t>pour donner des informations sur la santé ?</t>
    </r>
  </si>
  <si>
    <r>
      <t>7.</t>
    </r>
    <r>
      <rPr>
        <sz val="7"/>
        <color rgb="FF000000"/>
        <rFont val="Calibri"/>
        <family val="2"/>
        <scheme val="minor"/>
      </rPr>
      <t xml:space="preserve"> </t>
    </r>
    <r>
      <rPr>
        <sz val="11"/>
        <color rgb="FF000000"/>
        <rFont val="Calibri"/>
        <family val="2"/>
        <scheme val="minor"/>
      </rPr>
      <t xml:space="preserve">In general, how much do you trust </t>
    </r>
    <r>
      <rPr>
        <b/>
        <sz val="11"/>
        <color rgb="FF000000"/>
        <rFont val="Calibri"/>
        <family val="2"/>
        <scheme val="minor"/>
      </rPr>
      <t xml:space="preserve">radio </t>
    </r>
    <r>
      <rPr>
        <sz val="11"/>
        <color rgb="FF000000"/>
        <rFont val="Calibri"/>
        <family val="2"/>
        <scheme val="minor"/>
      </rPr>
      <t>for health information?</t>
    </r>
  </si>
  <si>
    <r>
      <t xml:space="preserve">8. En général, quel est votre degré de confiance à la </t>
    </r>
    <r>
      <rPr>
        <b/>
        <sz val="11"/>
        <color rgb="FF000000"/>
        <rFont val="Calibri"/>
        <family val="2"/>
        <scheme val="minor"/>
      </rPr>
      <t xml:space="preserve">télévision </t>
    </r>
    <r>
      <rPr>
        <sz val="11"/>
        <color rgb="FF000000"/>
        <rFont val="Calibri"/>
        <family val="2"/>
        <scheme val="minor"/>
      </rPr>
      <t>pour donner des informations sur la santé?</t>
    </r>
  </si>
  <si>
    <r>
      <t>8.</t>
    </r>
    <r>
      <rPr>
        <sz val="7"/>
        <color rgb="FF000000"/>
        <rFont val="Calibri"/>
        <family val="2"/>
        <scheme val="minor"/>
      </rPr>
      <t xml:space="preserve"> </t>
    </r>
    <r>
      <rPr>
        <sz val="11"/>
        <color rgb="FF000000"/>
        <rFont val="Calibri"/>
        <family val="2"/>
        <scheme val="minor"/>
      </rPr>
      <t xml:space="preserve">In general, how much do you trust </t>
    </r>
    <r>
      <rPr>
        <b/>
        <sz val="11"/>
        <color rgb="FF000000"/>
        <rFont val="Calibri"/>
        <family val="2"/>
        <scheme val="minor"/>
      </rPr>
      <t>television</t>
    </r>
    <r>
      <rPr>
        <sz val="11"/>
        <color rgb="FF000000"/>
        <rFont val="Calibri"/>
        <family val="2"/>
        <scheme val="minor"/>
      </rPr>
      <t xml:space="preserve"> for health information?</t>
    </r>
  </si>
  <si>
    <r>
      <t xml:space="preserve">9. En général, quel est votre degré de confiance aux </t>
    </r>
    <r>
      <rPr>
        <b/>
        <sz val="11"/>
        <color rgb="FF000000"/>
        <rFont val="Calibri"/>
        <family val="2"/>
        <scheme val="minor"/>
      </rPr>
      <t xml:space="preserve">affiches ou aux dépliants </t>
    </r>
    <r>
      <rPr>
        <sz val="11"/>
        <color rgb="FF000000"/>
        <rFont val="Calibri"/>
        <family val="2"/>
        <scheme val="minor"/>
      </rPr>
      <t>pour vous donner des informations sur la santé ?</t>
    </r>
  </si>
  <si>
    <r>
      <t>9.</t>
    </r>
    <r>
      <rPr>
        <sz val="7"/>
        <color rgb="FF000000"/>
        <rFont val="Calibri"/>
        <family val="2"/>
        <scheme val="minor"/>
      </rPr>
      <t xml:space="preserve"> </t>
    </r>
    <r>
      <rPr>
        <sz val="11"/>
        <color rgb="FF000000"/>
        <rFont val="Calibri"/>
        <family val="2"/>
        <scheme val="minor"/>
      </rPr>
      <t xml:space="preserve">In general, how much do you trust </t>
    </r>
    <r>
      <rPr>
        <b/>
        <sz val="11"/>
        <color rgb="FF000000"/>
        <rFont val="Calibri"/>
        <family val="2"/>
        <scheme val="minor"/>
      </rPr>
      <t xml:space="preserve">posters or leaflets </t>
    </r>
    <r>
      <rPr>
        <sz val="11"/>
        <color rgb="FF000000"/>
        <rFont val="Calibri"/>
        <family val="2"/>
        <scheme val="minor"/>
      </rPr>
      <t>for health information?</t>
    </r>
  </si>
  <si>
    <r>
      <t xml:space="preserve">10.     En général, quel est votre degré de confiance aux </t>
    </r>
    <r>
      <rPr>
        <b/>
        <sz val="11"/>
        <color rgb="FF000000"/>
        <rFont val="Calibri"/>
        <family val="2"/>
        <scheme val="minor"/>
      </rPr>
      <t xml:space="preserve">médias sociaux (par exemple, Facebook, WhatsApp, Twitter, Instagram) </t>
    </r>
    <r>
      <rPr>
        <sz val="11"/>
        <color rgb="FF000000"/>
        <rFont val="Calibri"/>
        <family val="2"/>
        <scheme val="minor"/>
      </rPr>
      <t>pour vous donner des informations sur la santé?</t>
    </r>
  </si>
  <si>
    <r>
      <t>10.</t>
    </r>
    <r>
      <rPr>
        <sz val="7"/>
        <color rgb="FF000000"/>
        <rFont val="Calibri"/>
        <family val="2"/>
        <scheme val="minor"/>
      </rPr>
      <t>  </t>
    </r>
    <r>
      <rPr>
        <sz val="11"/>
        <color rgb="FF000000"/>
        <rFont val="Calibri"/>
        <family val="2"/>
        <scheme val="minor"/>
      </rPr>
      <t xml:space="preserve">In general, how much do you trust </t>
    </r>
    <r>
      <rPr>
        <b/>
        <sz val="11"/>
        <color rgb="FF000000"/>
        <rFont val="Calibri"/>
        <family val="2"/>
        <scheme val="minor"/>
      </rPr>
      <t xml:space="preserve">social media (e.g., Facebook, WhatsApp, Twitter, Instagram) </t>
    </r>
    <r>
      <rPr>
        <sz val="11"/>
        <color rgb="FF000000"/>
        <rFont val="Calibri"/>
        <family val="2"/>
        <scheme val="minor"/>
      </rPr>
      <t>for health information?</t>
    </r>
  </si>
  <si>
    <r>
      <t xml:space="preserve">11.    En général, quel est votre degré de confiance aux </t>
    </r>
    <r>
      <rPr>
        <b/>
        <sz val="11"/>
        <color rgb="FF000000"/>
        <rFont val="Calibri"/>
        <family val="2"/>
        <scheme val="minor"/>
      </rPr>
      <t xml:space="preserve">Leader communauté (par exemple, les chefs de localité) </t>
    </r>
    <r>
      <rPr>
        <sz val="11"/>
        <color rgb="FF000000"/>
        <rFont val="Calibri"/>
        <family val="2"/>
        <scheme val="minor"/>
      </rPr>
      <t>pour vous donner des informations sur la santé ?</t>
    </r>
  </si>
  <si>
    <r>
      <t>11.</t>
    </r>
    <r>
      <rPr>
        <sz val="7"/>
        <color rgb="FF000000"/>
        <rFont val="Calibri"/>
        <family val="2"/>
        <scheme val="minor"/>
      </rPr>
      <t xml:space="preserve">   </t>
    </r>
    <r>
      <rPr>
        <sz val="11"/>
        <color rgb="FF000000"/>
        <rFont val="Calibri"/>
        <family val="2"/>
        <scheme val="minor"/>
      </rPr>
      <t xml:space="preserve">In general, how much do you trust </t>
    </r>
    <r>
      <rPr>
        <b/>
        <sz val="11"/>
        <color rgb="FF000000"/>
        <rFont val="Calibri"/>
        <family val="2"/>
        <scheme val="minor"/>
      </rPr>
      <t>community</t>
    </r>
    <r>
      <rPr>
        <sz val="11"/>
        <color rgb="FF000000"/>
        <rFont val="Calibri"/>
        <family val="2"/>
        <scheme val="minor"/>
      </rPr>
      <t xml:space="preserve"> </t>
    </r>
    <r>
      <rPr>
        <b/>
        <sz val="11"/>
        <color rgb="FF000000"/>
        <rFont val="Calibri"/>
        <family val="2"/>
        <scheme val="minor"/>
      </rPr>
      <t xml:space="preserve">leaders (e.g., local chiefs) </t>
    </r>
    <r>
      <rPr>
        <sz val="11"/>
        <color rgb="FF000000"/>
        <rFont val="Calibri"/>
        <family val="2"/>
        <scheme val="minor"/>
      </rPr>
      <t>for health information?</t>
    </r>
  </si>
  <si>
    <r>
      <t xml:space="preserve">12.    En général, quel est votre degré de confiance aux </t>
    </r>
    <r>
      <rPr>
        <b/>
        <sz val="11"/>
        <color rgb="FF000000"/>
        <rFont val="Calibri"/>
        <family val="2"/>
        <scheme val="minor"/>
      </rPr>
      <t>Lieu de prière (culte, messe, chefs religieux)</t>
    </r>
    <r>
      <rPr>
        <sz val="11"/>
        <color rgb="FF000000"/>
        <rFont val="Calibri"/>
        <family val="2"/>
        <scheme val="minor"/>
      </rPr>
      <t> pour vous donner des informations sur la santé ?</t>
    </r>
  </si>
  <si>
    <r>
      <t>12.</t>
    </r>
    <r>
      <rPr>
        <sz val="7"/>
        <color rgb="FF000000"/>
        <rFont val="Calibri"/>
        <family val="2"/>
        <scheme val="minor"/>
      </rPr>
      <t xml:space="preserve">   </t>
    </r>
    <r>
      <rPr>
        <sz val="11"/>
        <color rgb="FF000000"/>
        <rFont val="Calibri"/>
        <family val="2"/>
        <scheme val="minor"/>
      </rPr>
      <t xml:space="preserve">In general, how much do you trust </t>
    </r>
    <r>
      <rPr>
        <b/>
        <sz val="11"/>
        <color rgb="FF000000"/>
        <rFont val="Calibri"/>
        <family val="2"/>
        <scheme val="minor"/>
      </rPr>
      <t>religious leaders</t>
    </r>
    <r>
      <rPr>
        <sz val="11"/>
        <color rgb="FF000000"/>
        <rFont val="Calibri"/>
        <family val="2"/>
        <scheme val="minor"/>
      </rPr>
      <t xml:space="preserve"> for health information?</t>
    </r>
  </si>
  <si>
    <r>
      <t xml:space="preserve">13.    En général, quel est votre degré de confiance aux membres de votre </t>
    </r>
    <r>
      <rPr>
        <b/>
        <sz val="11"/>
        <color rgb="FF000000"/>
        <rFont val="Calibri"/>
        <family val="2"/>
        <scheme val="minor"/>
      </rPr>
      <t xml:space="preserve">famille </t>
    </r>
    <r>
      <rPr>
        <sz val="11"/>
        <color rgb="FF000000"/>
        <rFont val="Calibri"/>
        <family val="2"/>
        <scheme val="minor"/>
      </rPr>
      <t>pour vous donner des informations sur la santé ?</t>
    </r>
  </si>
  <si>
    <r>
      <t>13.</t>
    </r>
    <r>
      <rPr>
        <sz val="7"/>
        <color rgb="FF000000"/>
        <rFont val="Calibri"/>
        <family val="2"/>
        <scheme val="minor"/>
      </rPr>
      <t xml:space="preserve">   </t>
    </r>
    <r>
      <rPr>
        <sz val="11"/>
        <color rgb="FF000000"/>
        <rFont val="Calibri"/>
        <family val="2"/>
        <scheme val="minor"/>
      </rPr>
      <t xml:space="preserve">In general, how much do you trust </t>
    </r>
    <r>
      <rPr>
        <b/>
        <sz val="11"/>
        <color rgb="FF000000"/>
        <rFont val="Calibri"/>
        <family val="2"/>
        <scheme val="minor"/>
      </rPr>
      <t>family</t>
    </r>
    <r>
      <rPr>
        <sz val="11"/>
        <color rgb="FF000000"/>
        <rFont val="Calibri"/>
        <family val="2"/>
        <scheme val="minor"/>
      </rPr>
      <t xml:space="preserve"> </t>
    </r>
    <r>
      <rPr>
        <b/>
        <sz val="11"/>
        <color rgb="FF000000"/>
        <rFont val="Calibri"/>
        <family val="2"/>
        <scheme val="minor"/>
      </rPr>
      <t>members</t>
    </r>
    <r>
      <rPr>
        <sz val="11"/>
        <color rgb="FF000000"/>
        <rFont val="Calibri"/>
        <family val="2"/>
        <scheme val="minor"/>
      </rPr>
      <t xml:space="preserve"> for health information?</t>
    </r>
  </si>
  <si>
    <r>
      <t xml:space="preserve">13b. En général, quel est votre degré de confiance à </t>
    </r>
    <r>
      <rPr>
        <b/>
        <sz val="11"/>
        <color rgb="FF000000"/>
        <rFont val="Calibri"/>
        <family val="2"/>
        <scheme val="minor"/>
      </rPr>
      <t xml:space="preserve">vos amis </t>
    </r>
    <r>
      <rPr>
        <sz val="11"/>
        <color rgb="FF000000"/>
        <rFont val="Calibri"/>
        <family val="2"/>
        <scheme val="minor"/>
      </rPr>
      <t>pour vous donner des informations sur la santé.</t>
    </r>
  </si>
  <si>
    <r>
      <t xml:space="preserve">13b. In general, how much do you trust </t>
    </r>
    <r>
      <rPr>
        <b/>
        <sz val="11"/>
        <color rgb="FF000000"/>
        <rFont val="Calibri"/>
        <family val="2"/>
        <scheme val="minor"/>
      </rPr>
      <t xml:space="preserve">friends </t>
    </r>
    <r>
      <rPr>
        <sz val="11"/>
        <color rgb="FF000000"/>
        <rFont val="Calibri"/>
        <family val="2"/>
        <scheme val="minor"/>
      </rPr>
      <t>for health information?</t>
    </r>
  </si>
  <si>
    <r>
      <t xml:space="preserve">13c. En général, quel est votre degré de confiance à </t>
    </r>
    <r>
      <rPr>
        <b/>
        <sz val="11"/>
        <color rgb="FF000000"/>
        <rFont val="Calibri"/>
        <family val="2"/>
        <scheme val="minor"/>
      </rPr>
      <t xml:space="preserve">l’école </t>
    </r>
    <r>
      <rPr>
        <sz val="11"/>
        <color rgb="FF000000"/>
        <rFont val="Calibri"/>
        <family val="2"/>
        <scheme val="minor"/>
      </rPr>
      <t>pour vous donner des informations sur la santé.</t>
    </r>
  </si>
  <si>
    <r>
      <t xml:space="preserve">13c. In general, how much do you trust </t>
    </r>
    <r>
      <rPr>
        <b/>
        <sz val="11"/>
        <color rgb="FF000000"/>
        <rFont val="Calibri"/>
        <family val="2"/>
        <scheme val="minor"/>
      </rPr>
      <t xml:space="preserve">school </t>
    </r>
    <r>
      <rPr>
        <sz val="11"/>
        <color rgb="FF000000"/>
        <rFont val="Calibri"/>
        <family val="2"/>
        <scheme val="minor"/>
      </rPr>
      <t>for health information?</t>
    </r>
  </si>
  <si>
    <r>
      <t xml:space="preserve">13d. En général, quel est votre degré de confiance à la </t>
    </r>
    <r>
      <rPr>
        <b/>
        <sz val="11"/>
        <color rgb="FF000000"/>
        <rFont val="Calibri"/>
        <family val="2"/>
        <scheme val="minor"/>
      </rPr>
      <t>radio trottoir</t>
    </r>
    <r>
      <rPr>
        <sz val="11"/>
        <color rgb="FF000000"/>
        <rFont val="Calibri"/>
        <family val="2"/>
        <scheme val="minor"/>
      </rPr>
      <t xml:space="preserve"> </t>
    </r>
    <r>
      <rPr>
        <b/>
        <sz val="11"/>
        <color rgb="FF000000"/>
        <rFont val="Calibri"/>
        <family val="2"/>
        <scheme val="minor"/>
      </rPr>
      <t xml:space="preserve">(Bouche à Oreille) </t>
    </r>
    <r>
      <rPr>
        <sz val="11"/>
        <color rgb="FF000000"/>
        <rFont val="Calibri"/>
        <family val="2"/>
        <scheme val="minor"/>
      </rPr>
      <t>pour vous donner des informations sur la santé.</t>
    </r>
  </si>
  <si>
    <r>
      <t xml:space="preserve">13d. how much do you trust </t>
    </r>
    <r>
      <rPr>
        <b/>
        <sz val="11"/>
        <color rgb="FF000000"/>
        <rFont val="Calibri"/>
        <family val="2"/>
        <scheme val="minor"/>
      </rPr>
      <t>“sidewalk</t>
    </r>
    <r>
      <rPr>
        <sz val="11"/>
        <color rgb="FF000000"/>
        <rFont val="Calibri"/>
        <family val="2"/>
        <scheme val="minor"/>
      </rPr>
      <t xml:space="preserve"> </t>
    </r>
    <r>
      <rPr>
        <b/>
        <sz val="11"/>
        <color rgb="FF000000"/>
        <rFont val="Calibri"/>
        <family val="2"/>
        <scheme val="minor"/>
      </rPr>
      <t xml:space="preserve">radio” (word of mouth) </t>
    </r>
    <r>
      <rPr>
        <sz val="11"/>
        <color rgb="FF000000"/>
        <rFont val="Calibri"/>
        <family val="2"/>
        <scheme val="minor"/>
      </rPr>
      <t>for health information?</t>
    </r>
  </si>
  <si>
    <r>
      <t xml:space="preserve">13e. En général, quel est votre degré de confiance aux </t>
    </r>
    <r>
      <rPr>
        <b/>
        <sz val="11"/>
        <color rgb="FF000000"/>
        <rFont val="Calibri"/>
        <family val="2"/>
        <scheme val="minor"/>
      </rPr>
      <t xml:space="preserve">Formations Sanitaires (FOSA) </t>
    </r>
    <r>
      <rPr>
        <sz val="11"/>
        <color rgb="FF000000"/>
        <rFont val="Calibri"/>
        <family val="2"/>
        <scheme val="minor"/>
      </rPr>
      <t>pour vous donner des informations sur la santé.</t>
    </r>
  </si>
  <si>
    <r>
      <t xml:space="preserve">13e. In general, how much do you trust </t>
    </r>
    <r>
      <rPr>
        <b/>
        <sz val="11"/>
        <color rgb="FF000000"/>
        <rFont val="Calibri"/>
        <family val="2"/>
        <scheme val="minor"/>
      </rPr>
      <t xml:space="preserve">health facilities </t>
    </r>
    <r>
      <rPr>
        <sz val="11"/>
        <color rgb="FF000000"/>
        <rFont val="Calibri"/>
        <family val="2"/>
        <scheme val="minor"/>
      </rPr>
      <t>(clinics, health centers, hospitals) for health information?</t>
    </r>
  </si>
  <si>
    <r>
      <t xml:space="preserve">13f. En général, quel est votre degré de confiance aux </t>
    </r>
    <r>
      <rPr>
        <b/>
        <sz val="11"/>
        <color rgb="FF000000"/>
        <rFont val="Calibri"/>
        <family val="2"/>
        <scheme val="minor"/>
      </rPr>
      <t>SMS (Message des réseaux de téléphonie mobile)</t>
    </r>
    <r>
      <rPr>
        <sz val="11"/>
        <color rgb="FF000000"/>
        <rFont val="Calibri"/>
        <family val="2"/>
        <scheme val="minor"/>
      </rPr>
      <t> pour vous donner des informations sur la santé.</t>
    </r>
  </si>
  <si>
    <r>
      <t xml:space="preserve">13f. In general, </t>
    </r>
    <r>
      <rPr>
        <sz val="10"/>
        <color rgb="FF000000"/>
        <rFont val="Calibri"/>
        <family val="2"/>
        <scheme val="minor"/>
      </rPr>
      <t xml:space="preserve">how much do you trust </t>
    </r>
    <r>
      <rPr>
        <b/>
        <sz val="10.5"/>
        <color rgb="FF000000"/>
        <rFont val="Calibri"/>
        <family val="2"/>
        <scheme val="minor"/>
      </rPr>
      <t xml:space="preserve">SMS </t>
    </r>
    <r>
      <rPr>
        <sz val="10.5"/>
        <color rgb="FF000000"/>
        <rFont val="Calibri"/>
        <family val="2"/>
        <scheme val="minor"/>
      </rPr>
      <t>(message from mobile phone networks) for health information</t>
    </r>
    <r>
      <rPr>
        <sz val="10"/>
        <color rgb="FF000000"/>
        <rFont val="Calibri"/>
        <family val="2"/>
        <scheme val="minor"/>
      </rPr>
      <t>?</t>
    </r>
  </si>
  <si>
    <t>Principales préoccupations sanitaires dans la communauté</t>
  </si>
  <si>
    <t>Main health concerns in the community</t>
  </si>
  <si>
    <t>14.    Selon vous, quelles sont les maladies les plus courantes dans votre communauté ?</t>
  </si>
  <si>
    <r>
      <t>14.</t>
    </r>
    <r>
      <rPr>
        <sz val="7"/>
        <color rgb="FF000000"/>
        <rFont val="Calibri"/>
        <family val="2"/>
        <scheme val="minor"/>
      </rPr>
      <t xml:space="preserve">   </t>
    </r>
    <r>
      <rPr>
        <sz val="11"/>
        <color rgb="FF000000"/>
        <rFont val="Calibri"/>
        <family val="2"/>
        <scheme val="minor"/>
      </rPr>
      <t>What do you think are the most common diseases in your community?</t>
    </r>
  </si>
  <si>
    <t>Connaissances et préoccupations concernant la Maladie à Virus Ébola</t>
  </si>
  <si>
    <t>Knowledge and concerns about Ebola Virus Disease (EVD)</t>
  </si>
  <si>
    <t>15.    Avez-vous déjà entendu parler de la Maladie à Virus Ébola (MVE) ?</t>
  </si>
  <si>
    <r>
      <t>15.</t>
    </r>
    <r>
      <rPr>
        <sz val="7"/>
        <color rgb="FF000000"/>
        <rFont val="Calibri"/>
        <family val="2"/>
        <scheme val="minor"/>
      </rPr>
      <t xml:space="preserve">   </t>
    </r>
    <r>
      <rPr>
        <sz val="11"/>
        <color rgb="FF000000"/>
        <rFont val="Calibri"/>
        <family val="2"/>
        <scheme val="minor"/>
      </rPr>
      <t>Have you ever heard of Ebola Virus Disease (EVD)?</t>
    </r>
  </si>
  <si>
    <t>16.    Qu'avez-vous entendu à propos de la MVE ?</t>
  </si>
  <si>
    <r>
      <t>16.</t>
    </r>
    <r>
      <rPr>
        <sz val="7"/>
        <color rgb="FF000000"/>
        <rFont val="Calibri"/>
        <family val="2"/>
        <scheme val="minor"/>
      </rPr>
      <t xml:space="preserve">   </t>
    </r>
    <r>
      <rPr>
        <sz val="11"/>
        <color rgb="FF000000"/>
        <rFont val="Calibri"/>
        <family val="2"/>
        <scheme val="minor"/>
      </rPr>
      <t>What have you heard about EVD?</t>
    </r>
  </si>
  <si>
    <t>17.    De qui avez-vous entendu parler de la MVE la dernière fois ?</t>
  </si>
  <si>
    <r>
      <t>17.</t>
    </r>
    <r>
      <rPr>
        <sz val="7"/>
        <color rgb="FF000000"/>
        <rFont val="Calibri"/>
        <family val="2"/>
        <scheme val="minor"/>
      </rPr>
      <t xml:space="preserve">   </t>
    </r>
    <r>
      <rPr>
        <sz val="11"/>
        <color rgb="FF000000"/>
        <rFont val="Calibri"/>
        <family val="2"/>
        <scheme val="minor"/>
      </rPr>
      <t>From whom did you last hear about EVD?</t>
    </r>
  </si>
  <si>
    <t>18.    Par quel canal avez-vous vu, entendu ou lu quelque chose sur la MVE la dernière fois ?</t>
  </si>
  <si>
    <r>
      <t>18.</t>
    </r>
    <r>
      <rPr>
        <sz val="7"/>
        <color rgb="FF000000"/>
        <rFont val="Calibri"/>
        <family val="2"/>
        <scheme val="minor"/>
      </rPr>
      <t xml:space="preserve">   </t>
    </r>
    <r>
      <rPr>
        <sz val="11"/>
        <color rgb="FF000000"/>
        <rFont val="Calibri"/>
        <family val="2"/>
        <scheme val="minor"/>
      </rPr>
      <t>From what source did you last see, hear or read something about EVD?</t>
    </r>
  </si>
  <si>
    <t xml:space="preserve">19.    Pensez-vous que l'épidémie de la MVE existe dans votre communauté ? </t>
  </si>
  <si>
    <r>
      <t>19.</t>
    </r>
    <r>
      <rPr>
        <sz val="7"/>
        <color rgb="FF000000"/>
        <rFont val="Calibri"/>
        <family val="2"/>
        <scheme val="minor"/>
      </rPr>
      <t xml:space="preserve">   </t>
    </r>
    <r>
      <rPr>
        <sz val="11"/>
        <color rgb="FF000000"/>
        <rFont val="Calibri"/>
        <family val="2"/>
        <scheme val="minor"/>
      </rPr>
      <t>Do you think the EVD epidemic in your community is real?</t>
    </r>
  </si>
  <si>
    <t>20.    Si vous pensez que l'épidémie de MVE est réelle, selon vous quelle est la cause de l'épidémie ?</t>
  </si>
  <si>
    <r>
      <t>20.</t>
    </r>
    <r>
      <rPr>
        <sz val="7"/>
        <color rgb="FF000000"/>
        <rFont val="Calibri"/>
        <family val="2"/>
        <scheme val="minor"/>
      </rPr>
      <t xml:space="preserve">   </t>
    </r>
    <r>
      <rPr>
        <sz val="11"/>
        <color rgb="FF000000"/>
        <rFont val="Calibri"/>
        <family val="2"/>
        <scheme val="minor"/>
      </rPr>
      <t>If you think the EVD outbreak is real, what do you think is the cause of the epidemic?</t>
    </r>
  </si>
  <si>
    <t>20b. Selon vous quelles sont les causes de la propagation ?</t>
  </si>
  <si>
    <t>20b. What do you think are the causes of the spread?</t>
  </si>
  <si>
    <t>21.    Si vous ne croyez pas que l'épidémie de MVE est réelle, pour quelles raisons pensez-vous que les gens employés par la riposte contre la MVE sont ici ?</t>
  </si>
  <si>
    <r>
      <t>21.</t>
    </r>
    <r>
      <rPr>
        <sz val="7"/>
        <color rgb="FF000000"/>
        <rFont val="Calibri"/>
        <family val="2"/>
        <scheme val="minor"/>
      </rPr>
      <t xml:space="preserve">   </t>
    </r>
    <r>
      <rPr>
        <sz val="11"/>
        <color rgb="FF000000"/>
        <rFont val="Calibri"/>
        <family val="2"/>
        <scheme val="minor"/>
      </rPr>
      <t>If you don't believe the EVD outbreak is real, why do you think the people employed in the EVD response are here?</t>
    </r>
  </si>
  <si>
    <t>22. Est-ce que la plupart des gens de votre communauté pensent qu'il y a une épidémie d'EVD dans votre communauté en ce moment ?</t>
  </si>
  <si>
    <r>
      <t>22.</t>
    </r>
    <r>
      <rPr>
        <sz val="7"/>
        <color rgb="FF000000"/>
        <rFont val="Calibri"/>
        <family val="2"/>
        <scheme val="minor"/>
      </rPr>
      <t xml:space="preserve">   </t>
    </r>
    <r>
      <rPr>
        <sz val="11"/>
        <color rgb="FF000000"/>
        <rFont val="Calibri"/>
        <family val="2"/>
        <scheme val="minor"/>
      </rPr>
      <t>Do most people in your community believe that there is an EVD outbreak in the community right now?</t>
    </r>
  </si>
  <si>
    <t>22b. Pensez-vous que vous pouvez attraper ou tomber malade de MVE ?</t>
  </si>
  <si>
    <t>22b. Do you think you can get infected or become sick with EVD?</t>
  </si>
  <si>
    <t>22c. Si vous pensez que vous pouvez attraper ou tomber malade de MVE dans quelle mesure exprimez-vous le risque de l’attraper ?</t>
  </si>
  <si>
    <t>22c.  If you think you can get or get sick with EVD, how high would you say your risk is for getting sick?</t>
  </si>
  <si>
    <t>22d. Si vous pensez que vous ne pouvez pas tomber malade ou attraper la MVE, C’est pour quelle raison ?</t>
  </si>
  <si>
    <r>
      <t xml:space="preserve">22d. </t>
    </r>
    <r>
      <rPr>
        <sz val="11"/>
        <color theme="1"/>
        <rFont val="Calibri"/>
        <family val="2"/>
        <scheme val="minor"/>
      </rPr>
      <t xml:space="preserve"> </t>
    </r>
    <r>
      <rPr>
        <sz val="11"/>
        <color rgb="FF000000"/>
        <rFont val="Calibri"/>
        <family val="2"/>
        <scheme val="minor"/>
      </rPr>
      <t xml:space="preserve">If you think you can't get sick or get EVD, why? </t>
    </r>
  </si>
  <si>
    <t>23.    Dans quelle mesure la plupart des gens de votre communauté sont-ils inquiets de tomber malade avec la MVE ?</t>
  </si>
  <si>
    <r>
      <t>23.</t>
    </r>
    <r>
      <rPr>
        <sz val="7"/>
        <color rgb="FF000000"/>
        <rFont val="Calibri"/>
        <family val="2"/>
        <scheme val="minor"/>
      </rPr>
      <t xml:space="preserve">   </t>
    </r>
    <r>
      <rPr>
        <sz val="11"/>
        <color rgb="FF000000"/>
        <rFont val="Calibri"/>
        <family val="2"/>
        <scheme val="minor"/>
      </rPr>
      <t>How worried are most people in your community about getting sick with EVD?</t>
    </r>
  </si>
  <si>
    <t>24.    Dans quelle mesure êtes-vous inquiet de tomber malade de la MVE ?</t>
  </si>
  <si>
    <r>
      <t>24.</t>
    </r>
    <r>
      <rPr>
        <sz val="7"/>
        <color rgb="FF000000"/>
        <rFont val="Calibri"/>
        <family val="2"/>
        <scheme val="minor"/>
      </rPr>
      <t xml:space="preserve">   </t>
    </r>
    <r>
      <rPr>
        <sz val="11"/>
        <color rgb="FF000000"/>
        <rFont val="Calibri"/>
        <family val="2"/>
        <scheme val="minor"/>
      </rPr>
      <t>How worried are you about getting sick with EVD?</t>
    </r>
  </si>
  <si>
    <t>Transmission MVE</t>
  </si>
  <si>
    <t>Ebola virus disease (EVD) transmission</t>
  </si>
  <si>
    <t>25.    Comment la MVE peut se transmettre d'une personne à l'autre?</t>
  </si>
  <si>
    <r>
      <t>25.</t>
    </r>
    <r>
      <rPr>
        <sz val="7"/>
        <color rgb="FF000000"/>
        <rFont val="Calibri"/>
        <family val="2"/>
        <scheme val="minor"/>
      </rPr>
      <t xml:space="preserve">   </t>
    </r>
    <r>
      <rPr>
        <sz val="11"/>
        <color rgb="FF000000"/>
        <rFont val="Calibri"/>
        <family val="2"/>
        <scheme val="minor"/>
      </rPr>
      <t>How can EVD be transmitted from person to another?</t>
    </r>
  </si>
  <si>
    <t>Mesures de protection</t>
  </si>
  <si>
    <t>EVD Protective measures</t>
  </si>
  <si>
    <t xml:space="preserve">26.    Quels sont les moyens de se protéger contre la MVE ? </t>
  </si>
  <si>
    <r>
      <t>26.</t>
    </r>
    <r>
      <rPr>
        <sz val="7"/>
        <color rgb="FF000000"/>
        <rFont val="Calibri"/>
        <family val="2"/>
        <scheme val="minor"/>
      </rPr>
      <t xml:space="preserve">   </t>
    </r>
    <r>
      <rPr>
        <sz val="11"/>
        <color rgb="FF000000"/>
        <rFont val="Calibri"/>
        <family val="2"/>
        <scheme val="minor"/>
      </rPr>
      <t xml:space="preserve">What are the ways to protect against EVD? </t>
    </r>
  </si>
  <si>
    <t>27.    Avez-vous pris des mesures pour éviter d'être infecté par la MVE ?</t>
  </si>
  <si>
    <r>
      <t>27.</t>
    </r>
    <r>
      <rPr>
        <sz val="7"/>
        <color rgb="FF000000"/>
        <rFont val="Calibri"/>
        <family val="2"/>
        <scheme val="minor"/>
      </rPr>
      <t xml:space="preserve">   </t>
    </r>
    <r>
      <rPr>
        <sz val="11"/>
        <color rgb="FF000000"/>
        <rFont val="Calibri"/>
        <family val="2"/>
        <scheme val="minor"/>
      </rPr>
      <t>Have you taken any steps to avoid being infected with EVD?</t>
    </r>
  </si>
  <si>
    <t>28.    Quelles mesures avez-vous prises pour éviter d'être infecté par la MVE ?</t>
  </si>
  <si>
    <r>
      <t>28.</t>
    </r>
    <r>
      <rPr>
        <sz val="7"/>
        <color rgb="FF000000"/>
        <rFont val="Calibri"/>
        <family val="2"/>
        <scheme val="minor"/>
      </rPr>
      <t xml:space="preserve">   </t>
    </r>
    <r>
      <rPr>
        <sz val="11"/>
        <color rgb="FF000000"/>
        <rFont val="Calibri"/>
        <family val="2"/>
        <scheme val="minor"/>
      </rPr>
      <t>What steps have you taken to avoid being infected with EVD?</t>
    </r>
  </si>
  <si>
    <t>29.    Avez-vous rencontré des obstacles en voulant vous protéger contre la MVE ?</t>
  </si>
  <si>
    <r>
      <t>29.</t>
    </r>
    <r>
      <rPr>
        <sz val="7"/>
        <color rgb="FF000000"/>
        <rFont val="Calibri"/>
        <family val="2"/>
        <scheme val="minor"/>
      </rPr>
      <t xml:space="preserve">   </t>
    </r>
    <r>
      <rPr>
        <sz val="11"/>
        <color rgb="FF000000"/>
        <rFont val="Calibri"/>
        <family val="2"/>
        <scheme val="minor"/>
      </rPr>
      <t>Have you encountered any obstacles in trying to protect yourself against EVD?</t>
    </r>
  </si>
  <si>
    <t>30.    Quels sont les obstacles auxquels vous avez été confronté en voulant vous protéger contre la MVE ?</t>
  </si>
  <si>
    <r>
      <t>30.</t>
    </r>
    <r>
      <rPr>
        <sz val="7"/>
        <color rgb="FF000000"/>
        <rFont val="Calibri"/>
        <family val="2"/>
        <scheme val="minor"/>
      </rPr>
      <t xml:space="preserve">   </t>
    </r>
    <r>
      <rPr>
        <sz val="11"/>
        <color rgb="FF000000"/>
        <rFont val="Calibri"/>
        <family val="2"/>
        <scheme val="minor"/>
      </rPr>
      <t>What are the obstacles you have faced in trying to protect yourself against EVD?</t>
    </r>
  </si>
  <si>
    <t xml:space="preserve">Signes et symptômes et traitement de l'EVD </t>
  </si>
  <si>
    <t xml:space="preserve">Signs and symptoms and EVD treatment </t>
  </si>
  <si>
    <r>
      <t xml:space="preserve">31.    Pouvez-vous </t>
    </r>
    <r>
      <rPr>
        <u/>
        <sz val="11"/>
        <color rgb="FF000000"/>
        <rFont val="Calibri"/>
        <family val="2"/>
        <scheme val="minor"/>
      </rPr>
      <t>décrire</t>
    </r>
    <r>
      <rPr>
        <sz val="11"/>
        <color rgb="FF000000"/>
        <rFont val="Calibri"/>
        <family val="2"/>
        <scheme val="minor"/>
      </rPr>
      <t xml:space="preserve"> citer les signes indiquant qu'une personne peut être atteinte de la MVE ?</t>
    </r>
  </si>
  <si>
    <r>
      <t>31.</t>
    </r>
    <r>
      <rPr>
        <sz val="7"/>
        <color rgb="FF000000"/>
        <rFont val="Calibri"/>
        <family val="2"/>
        <scheme val="minor"/>
      </rPr>
      <t xml:space="preserve">   </t>
    </r>
    <r>
      <rPr>
        <sz val="11"/>
        <color rgb="FF000000"/>
        <rFont val="Calibri"/>
        <family val="2"/>
        <scheme val="minor"/>
      </rPr>
      <t xml:space="preserve">Can you </t>
    </r>
    <r>
      <rPr>
        <u/>
        <sz val="11"/>
        <color rgb="FF000000"/>
        <rFont val="Calibri"/>
        <family val="2"/>
        <scheme val="minor"/>
      </rPr>
      <t>describe</t>
    </r>
    <r>
      <rPr>
        <sz val="11"/>
        <color rgb="FF000000"/>
        <rFont val="Calibri"/>
        <family val="2"/>
        <scheme val="minor"/>
      </rPr>
      <t xml:space="preserve"> the signs that a person may have EVD?</t>
    </r>
  </si>
  <si>
    <t>32.    Que feriez-vous si vous aviez des symptômes de MVE ?</t>
  </si>
  <si>
    <r>
      <t>32.</t>
    </r>
    <r>
      <rPr>
        <sz val="7"/>
        <color rgb="FF000000"/>
        <rFont val="Calibri"/>
        <family val="2"/>
        <scheme val="minor"/>
      </rPr>
      <t xml:space="preserve">   </t>
    </r>
    <r>
      <rPr>
        <sz val="11"/>
        <color rgb="FF000000"/>
        <rFont val="Calibri"/>
        <family val="2"/>
        <scheme val="minor"/>
      </rPr>
      <t>What would you do if you had EVD symptoms?</t>
    </r>
  </si>
  <si>
    <t xml:space="preserve">33.    Que feriez-vous si un membre de votre famille présente des symptômes de MVE ? </t>
  </si>
  <si>
    <r>
      <t>33.</t>
    </r>
    <r>
      <rPr>
        <sz val="7"/>
        <color rgb="FF000000"/>
        <rFont val="Calibri"/>
        <family val="2"/>
        <scheme val="minor"/>
      </rPr>
      <t xml:space="preserve">   </t>
    </r>
    <r>
      <rPr>
        <sz val="11"/>
        <color rgb="FF000000"/>
        <rFont val="Calibri"/>
        <family val="2"/>
        <scheme val="minor"/>
      </rPr>
      <t xml:space="preserve">What would you do if a family member had EVD symptoms? </t>
    </r>
  </si>
  <si>
    <t xml:space="preserve">34.    Que feriez-vous si un membre de votre communauté est suspecté d'être atteint de la MVE ? </t>
  </si>
  <si>
    <r>
      <t>34.</t>
    </r>
    <r>
      <rPr>
        <sz val="7"/>
        <color rgb="FF000000"/>
        <rFont val="Calibri"/>
        <family val="2"/>
        <scheme val="minor"/>
      </rPr>
      <t xml:space="preserve">   </t>
    </r>
    <r>
      <rPr>
        <sz val="11"/>
        <color rgb="FF000000"/>
        <rFont val="Calibri"/>
        <family val="2"/>
        <scheme val="minor"/>
      </rPr>
      <t xml:space="preserve">What would you do if a member of your community is suspected of having EVD? </t>
    </r>
  </si>
  <si>
    <r>
      <t>35.</t>
    </r>
    <r>
      <rPr>
        <sz val="11"/>
        <color theme="1"/>
        <rFont val="Calibri"/>
        <family val="2"/>
        <scheme val="minor"/>
      </rPr>
      <t xml:space="preserve">   </t>
    </r>
    <r>
      <rPr>
        <sz val="11"/>
        <color rgb="FF000000"/>
        <rFont val="Calibri"/>
        <family val="2"/>
        <scheme val="minor"/>
      </rPr>
      <t>Que feriez-vous si un membre de votre communauté décède de la MVE ou d’une cause inconnue ?</t>
    </r>
  </si>
  <si>
    <r>
      <t>35.</t>
    </r>
    <r>
      <rPr>
        <sz val="7"/>
        <color theme="1"/>
        <rFont val="Calibri"/>
        <family val="2"/>
        <scheme val="minor"/>
      </rPr>
      <t xml:space="preserve">   </t>
    </r>
    <r>
      <rPr>
        <sz val="11"/>
        <color rgb="FF000000"/>
        <rFont val="Calibri"/>
        <family val="2"/>
        <scheme val="minor"/>
      </rPr>
      <t>What would you do if a member of your community died of EVD or an unknown cause?</t>
    </r>
  </si>
  <si>
    <t>L'implication de la communauté dans la riposte: leaders de confiance pour contacter</t>
  </si>
  <si>
    <t>Community involvement in the response: trusted leaders to contact</t>
  </si>
  <si>
    <t>36.    Qui sont les leaders de confiance dans votre communauté que vous pourriez contacter pour obtenir des informations sur le MVE ?</t>
  </si>
  <si>
    <r>
      <t>36.</t>
    </r>
    <r>
      <rPr>
        <sz val="7"/>
        <color rgb="FF000000"/>
        <rFont val="Calibri"/>
        <family val="2"/>
        <scheme val="minor"/>
      </rPr>
      <t xml:space="preserve">   </t>
    </r>
    <r>
      <rPr>
        <sz val="11"/>
        <color rgb="FF000000"/>
        <rFont val="Calibri"/>
        <family val="2"/>
        <scheme val="minor"/>
      </rPr>
      <t>Who are the trusted leaders in your community that you could contact for EVD information?</t>
    </r>
  </si>
  <si>
    <t>37.    Seriez-vous disposé à partager leurs nom, numéro de téléphone et adresse physique ?</t>
  </si>
  <si>
    <r>
      <t>37.</t>
    </r>
    <r>
      <rPr>
        <sz val="7"/>
        <color rgb="FF000000"/>
        <rFont val="Calibri"/>
        <family val="2"/>
        <scheme val="minor"/>
      </rPr>
      <t xml:space="preserve">    </t>
    </r>
    <r>
      <rPr>
        <sz val="11"/>
        <color rgb="FF000000"/>
        <rFont val="Calibri"/>
        <family val="2"/>
        <scheme val="minor"/>
      </rPr>
      <t>Would you be willing to share their name, phone number, and physical address?</t>
    </r>
  </si>
  <si>
    <t>38.    Y a-t-il d'autres personnes dans votre communauté qui, selon vous, devraient être impliquées dans la réponse ?</t>
  </si>
  <si>
    <r>
      <t>38.</t>
    </r>
    <r>
      <rPr>
        <sz val="7"/>
        <color rgb="FF000000"/>
        <rFont val="Calibri"/>
        <family val="2"/>
        <scheme val="minor"/>
      </rPr>
      <t xml:space="preserve">   </t>
    </r>
    <r>
      <rPr>
        <sz val="11"/>
        <color rgb="FF000000"/>
        <rFont val="Calibri"/>
        <family val="2"/>
        <scheme val="minor"/>
      </rPr>
      <t>Are there other people in your community who you think should be involved in the response?</t>
    </r>
  </si>
  <si>
    <t xml:space="preserve">39.    Seriez-vous prêt à partager leur nom, leur numéro de téléphone et adresse physique ? </t>
  </si>
  <si>
    <r>
      <t>39.</t>
    </r>
    <r>
      <rPr>
        <sz val="7"/>
        <color rgb="FF000000"/>
        <rFont val="Calibri"/>
        <family val="2"/>
        <scheme val="minor"/>
      </rPr>
      <t xml:space="preserve">   </t>
    </r>
    <r>
      <rPr>
        <sz val="11"/>
        <color rgb="FF000000"/>
        <rFont val="Calibri"/>
        <family val="2"/>
        <scheme val="minor"/>
      </rPr>
      <t xml:space="preserve">Would you be willing to share their name, phone number and physical address? </t>
    </r>
  </si>
  <si>
    <t>Participation de la communauté à la riposte : perceptions de la riposte Ebola</t>
  </si>
  <si>
    <t>Community involvement in the response: perceptions of the Ebola response</t>
  </si>
  <si>
    <t xml:space="preserve">40.    Avez-vous vu quelqu'un de l’équipe de riposte dans votre communauté pendant l’épidémie actuelle ?  </t>
  </si>
  <si>
    <r>
      <t>40.</t>
    </r>
    <r>
      <rPr>
        <sz val="7"/>
        <color rgb="FF000000"/>
        <rFont val="Calibri"/>
        <family val="2"/>
        <scheme val="minor"/>
      </rPr>
      <t xml:space="preserve">   </t>
    </r>
    <r>
      <rPr>
        <sz val="11"/>
        <color rgb="FF000000"/>
        <rFont val="Calibri"/>
        <family val="2"/>
        <scheme val="minor"/>
      </rPr>
      <t xml:space="preserve">Have you seen anyone from the response team in your community during the current outbreak?  </t>
    </r>
  </si>
  <si>
    <t>41.    Êtes-vous satisfait de la manière dont les équipes de riposte travaillent avec les membres de la communauté ?</t>
  </si>
  <si>
    <r>
      <t>41.</t>
    </r>
    <r>
      <rPr>
        <sz val="7"/>
        <color rgb="FF000000"/>
        <rFont val="Calibri"/>
        <family val="2"/>
        <scheme val="minor"/>
      </rPr>
      <t xml:space="preserve">    </t>
    </r>
    <r>
      <rPr>
        <sz val="11"/>
        <color rgb="FF000000"/>
        <rFont val="Calibri"/>
        <family val="2"/>
        <scheme val="minor"/>
      </rPr>
      <t>Are you satisfied with the way the response teams work with community members?</t>
    </r>
  </si>
  <si>
    <t>42.    Si oui, pourquoi êtes-vous satisfait ?</t>
  </si>
  <si>
    <r>
      <t>42.</t>
    </r>
    <r>
      <rPr>
        <sz val="7"/>
        <color rgb="FF000000"/>
        <rFont val="Calibri"/>
        <family val="2"/>
        <scheme val="minor"/>
      </rPr>
      <t xml:space="preserve">   </t>
    </r>
    <r>
      <rPr>
        <sz val="11"/>
        <color rgb="FF000000"/>
        <rFont val="Calibri"/>
        <family val="2"/>
        <scheme val="minor"/>
      </rPr>
      <t>If so, why are you satisfied?</t>
    </r>
  </si>
  <si>
    <t>42b. Si non, pourquoi êtes-vous insatisfait ?</t>
  </si>
  <si>
    <t>42b. If not, why are you dissatisfied?</t>
  </si>
  <si>
    <t>Profil démographique</t>
  </si>
  <si>
    <t>Demographic profile</t>
  </si>
  <si>
    <t>43.    Quel est votre date de naissance ?</t>
  </si>
  <si>
    <r>
      <t>43.</t>
    </r>
    <r>
      <rPr>
        <sz val="7"/>
        <color rgb="FF000000"/>
        <rFont val="Calibri"/>
        <family val="2"/>
        <scheme val="minor"/>
      </rPr>
      <t xml:space="preserve">   </t>
    </r>
    <r>
      <rPr>
        <sz val="11"/>
        <color rgb="FF000000"/>
        <rFont val="Calibri"/>
        <family val="2"/>
        <scheme val="minor"/>
      </rPr>
      <t>What is your date of birth?</t>
    </r>
  </si>
  <si>
    <r>
      <t xml:space="preserve">44.    </t>
    </r>
    <r>
      <rPr>
        <i/>
        <sz val="11"/>
        <color rgb="FF000000"/>
        <rFont val="Calibri"/>
        <family val="2"/>
        <scheme val="minor"/>
      </rPr>
      <t>[Notez le sexe du participant]</t>
    </r>
  </si>
  <si>
    <t>44.   [Note the sex of the participant]</t>
  </si>
  <si>
    <t>45.    Quel est le niveau d'études le plus élevé que vous avez atteint ?</t>
  </si>
  <si>
    <r>
      <t>45.</t>
    </r>
    <r>
      <rPr>
        <sz val="7"/>
        <color rgb="FF000000"/>
        <rFont val="Calibri"/>
        <family val="2"/>
        <scheme val="minor"/>
      </rPr>
      <t xml:space="preserve">   </t>
    </r>
    <r>
      <rPr>
        <sz val="11"/>
        <color rgb="FF000000"/>
        <rFont val="Calibri"/>
        <family val="2"/>
        <scheme val="minor"/>
      </rPr>
      <t>What is your highest level of education?</t>
    </r>
  </si>
  <si>
    <t>46.    Quelle est l'activité dans laquelle vous générez la majorité de vos revenus ?</t>
  </si>
  <si>
    <r>
      <t>46.</t>
    </r>
    <r>
      <rPr>
        <sz val="7"/>
        <color rgb="FF000000"/>
        <rFont val="Calibri"/>
        <family val="2"/>
        <scheme val="minor"/>
      </rPr>
      <t xml:space="preserve">   </t>
    </r>
    <r>
      <rPr>
        <sz val="11"/>
        <color rgb="FF000000"/>
        <rFont val="Calibri"/>
        <family val="2"/>
        <scheme val="minor"/>
      </rPr>
      <t>What type of activity do you engage in to generate the majority of your income?</t>
    </r>
  </si>
  <si>
    <t>47.   Quelle est votre principale langue parlée  ?</t>
  </si>
  <si>
    <r>
      <t>47.</t>
    </r>
    <r>
      <rPr>
        <sz val="7"/>
        <color rgb="FF000000"/>
        <rFont val="Calibri"/>
        <family val="2"/>
        <scheme val="minor"/>
      </rPr>
      <t xml:space="preserve">   </t>
    </r>
    <r>
      <rPr>
        <sz val="11"/>
        <color rgb="FF000000"/>
        <rFont val="Calibri"/>
        <family val="2"/>
        <scheme val="minor"/>
      </rPr>
      <t>What is your main spoken language   ?</t>
    </r>
  </si>
  <si>
    <t>48.    Quelle est votre dialecte (langue parlée de la tribu ?)</t>
  </si>
  <si>
    <r>
      <t>48.</t>
    </r>
    <r>
      <rPr>
        <sz val="7"/>
        <color rgb="FF000000"/>
        <rFont val="Calibri"/>
        <family val="2"/>
        <scheme val="minor"/>
      </rPr>
      <t xml:space="preserve">   </t>
    </r>
    <r>
      <rPr>
        <sz val="11"/>
        <color rgb="FF000000"/>
        <rFont val="Calibri"/>
        <family val="2"/>
        <scheme val="minor"/>
      </rPr>
      <t>What is your dialect (spoken language of the tribe?)</t>
    </r>
  </si>
  <si>
    <t>49.    Dans laquelle des langues suivantes préféreriez-vous recevoir des informations sur la MVE ?</t>
  </si>
  <si>
    <r>
      <t>49.</t>
    </r>
    <r>
      <rPr>
        <sz val="7"/>
        <color rgb="FF000000"/>
        <rFont val="Calibri"/>
        <family val="2"/>
        <scheme val="minor"/>
      </rPr>
      <t xml:space="preserve">   </t>
    </r>
    <r>
      <rPr>
        <sz val="11"/>
        <color rgb="FF000000"/>
        <rFont val="Calibri"/>
        <family val="2"/>
        <scheme val="minor"/>
      </rPr>
      <t>In which of the following languages would you prefer to receive information about EVD?</t>
    </r>
  </si>
  <si>
    <t xml:space="preserve">50.    Quel est votre religion ? </t>
  </si>
  <si>
    <r>
      <t>50.</t>
    </r>
    <r>
      <rPr>
        <sz val="7"/>
        <color rgb="FF000000"/>
        <rFont val="Calibri"/>
        <family val="2"/>
        <scheme val="minor"/>
      </rPr>
      <t xml:space="preserve">   </t>
    </r>
    <r>
      <rPr>
        <sz val="11"/>
        <color rgb="FF000000"/>
        <rFont val="Calibri"/>
        <family val="2"/>
        <scheme val="minor"/>
      </rPr>
      <t xml:space="preserve">What is your religion? </t>
    </r>
  </si>
  <si>
    <t>Sources d'information sur la sante</t>
  </si>
  <si>
    <t>Sources of health information</t>
  </si>
  <si>
    <t>Au cours de la semaine dernière, avez-vous recherché des informations sur comment vous protéger des maladies transmissibles ? </t>
  </si>
  <si>
    <t>In the last week, have you looked for health information?</t>
  </si>
  <si>
    <t>Q1</t>
  </si>
  <si>
    <t>Homme</t>
  </si>
  <si>
    <t>Femme</t>
  </si>
  <si>
    <t>Value</t>
  </si>
  <si>
    <t>Homme (N, %)</t>
  </si>
  <si>
    <t>95% LCL</t>
  </si>
  <si>
    <t>95% UCL</t>
  </si>
  <si>
    <t>Femme (N, %)</t>
  </si>
  <si>
    <t>Hommes</t>
  </si>
  <si>
    <t>lower bar</t>
  </si>
  <si>
    <t>upper bar</t>
  </si>
  <si>
    <t>Femmes</t>
  </si>
  <si>
    <t>Oui</t>
  </si>
  <si>
    <t>Non</t>
  </si>
  <si>
    <t>TOTAL</t>
  </si>
  <si>
    <t xml:space="preserve">Généralement quelle sont vos sources d’information? </t>
  </si>
  <si>
    <t>What are your general sources of information?</t>
  </si>
  <si>
    <t>Q2</t>
  </si>
  <si>
    <t>Homme    (N, %)</t>
  </si>
  <si>
    <t>Femme      (N, %)</t>
  </si>
  <si>
    <t>Hommes (105)</t>
  </si>
  <si>
    <t>Femmes (99)</t>
  </si>
  <si>
    <t>1.       Agent de santé</t>
  </si>
  <si>
    <t>Agent de santé</t>
  </si>
  <si>
    <t xml:space="preserve">2.       Agent/ Relais communautaire </t>
  </si>
  <si>
    <t xml:space="preserve">Agent/ relais communautaire </t>
  </si>
  <si>
    <t>3.       Tradipraticien</t>
  </si>
  <si>
    <t>Tradipraticien</t>
  </si>
  <si>
    <t>4.       Radio</t>
  </si>
  <si>
    <t>Radio</t>
  </si>
  <si>
    <t>5.       Télévision</t>
  </si>
  <si>
    <t>Télévision</t>
  </si>
  <si>
    <t>6.       Affiches ou dépliants</t>
  </si>
  <si>
    <t>Affiches ou dépliants</t>
  </si>
  <si>
    <t>7.       Facebook</t>
  </si>
  <si>
    <t>Facebook</t>
  </si>
  <si>
    <t>8.       WhatsApp</t>
  </si>
  <si>
    <t>WhatsApp</t>
  </si>
  <si>
    <t>9.       Twitter</t>
  </si>
  <si>
    <t>Twitter</t>
  </si>
  <si>
    <t>10.   Instagram</t>
  </si>
  <si>
    <t>Instagram</t>
  </si>
  <si>
    <t>11.   SMS [Message des opérateurs]</t>
  </si>
  <si>
    <t>SMS (Message des opérateur)</t>
  </si>
  <si>
    <t>12.   Leader communautaire</t>
  </si>
  <si>
    <t>Leader communautaire</t>
  </si>
  <si>
    <t>13.   Lieu de prière [culte, messe, chefs religieux]</t>
  </si>
  <si>
    <t>Lieu de prière (culte, mass, etc. chefs religieux)</t>
  </si>
  <si>
    <t>14.   Famille et amis</t>
  </si>
  <si>
    <t xml:space="preserve"> Famille et amis</t>
  </si>
  <si>
    <t>15.   A l’école</t>
  </si>
  <si>
    <t xml:space="preserve"> A l’école </t>
  </si>
  <si>
    <t>16.   Formation Sanitaire [FOSA]</t>
  </si>
  <si>
    <t>De bouche a ear</t>
  </si>
  <si>
    <t>17.   De Bouche à Oreille [Radio Trottoir]</t>
  </si>
  <si>
    <t xml:space="preserve"> Autre</t>
  </si>
  <si>
    <t>18.   Autre (préciser): _____________</t>
  </si>
  <si>
    <t>Aucun</t>
  </si>
  <si>
    <t xml:space="preserve">Quelle est votre source des d’informations sur la santé et maladies ? </t>
  </si>
  <si>
    <t>What is your source of information on health and illness?</t>
  </si>
  <si>
    <t>Q3</t>
  </si>
  <si>
    <t xml:space="preserve"> Tradipraticien</t>
  </si>
  <si>
    <t>La dernière fois que vous avez recherché des informations sur la santé, était ce pour :</t>
  </si>
  <si>
    <t>The last time you looked for health information, it was for:</t>
  </si>
  <si>
    <t>Q4</t>
  </si>
  <si>
    <t>De la part de la personne directement</t>
  </si>
  <si>
    <t>Une autre personne dont vous vous occupez (par exemple un conjoin, un enfant, un parent, un proche ou un ami)</t>
  </si>
  <si>
    <t>Les deux</t>
  </si>
  <si>
    <t>Confiance dans l'information obtenue sur la sante et les maladies</t>
  </si>
  <si>
    <t>Trust in health and disease information</t>
  </si>
  <si>
    <t>Dans quelle mesure faites-vous confiance aux agents de santé pour donner des informations sur la santé ?</t>
  </si>
  <si>
    <t>In general, how much do you trust health providers for information about health?</t>
  </si>
  <si>
    <t>Beaucoup</t>
  </si>
  <si>
    <t>Un peu</t>
  </si>
  <si>
    <t>Pas du tout</t>
  </si>
  <si>
    <t>Je n'ai pas d'opinion</t>
  </si>
  <si>
    <t>Je ne sais pas</t>
  </si>
  <si>
    <t>En général, dans quelle mesure faites-vous confiance aux agents/relais communautaires pour donner des informations sur la santé ?</t>
  </si>
  <si>
    <t>In general, how much do you trust community health workers for information about health?</t>
  </si>
  <si>
    <t>Q5</t>
  </si>
  <si>
    <t>Dans quelle mesure faites-vous confiance aux tradipracticiens pour donner des informations sur la santé ?</t>
  </si>
  <si>
    <t>In general, how much do you trust traditional healers for information about health?</t>
  </si>
  <si>
    <t>Q6</t>
  </si>
  <si>
    <t>Dans quelle mesure faites-vous confiance à la radio  pour donner des informations sur la santé ?</t>
  </si>
  <si>
    <t>In general, how much do you trust the radio for information about health?</t>
  </si>
  <si>
    <t>Q7</t>
  </si>
  <si>
    <t>Dans quelle mesure faites-vous confiance à la télévision pour donner des informations sur la santé ?</t>
  </si>
  <si>
    <t>In general, how much do you trust television for information about health?</t>
  </si>
  <si>
    <t>Q8</t>
  </si>
  <si>
    <t>Dans quelle mesure faites-vous confiance aux affiches ou aux dépliants  pour donner des informations sur la santé ?</t>
  </si>
  <si>
    <t>In general, how much do you trust posters or flyers for information about health?</t>
  </si>
  <si>
    <t>Q9</t>
  </si>
  <si>
    <t>Dans quelle mesure faites-vous confiance aux médias sociaux (par exemple, Facebook, WhatsApp, Twitter, Instagram) pour donner des informations sur la santé ?</t>
  </si>
  <si>
    <t>In general, how much do you trust social media (for example, Facebook, WhatsApp, Twitter, Instagram) for information about health?</t>
  </si>
  <si>
    <t>Q10</t>
  </si>
  <si>
    <t>Dans quelle mesure faites-vous confiance aux responsables de la communauté (par exemple, les chefs de localité) pour donner des informations sur la santé ?</t>
  </si>
  <si>
    <t>In general, how much do you trust community leaders (for example, village leaders) for information about health?</t>
  </si>
  <si>
    <t>Q11</t>
  </si>
  <si>
    <t>Dans quelle mesure faites-vous confiance aux chefs religieux pour donner des informations sur la santé ?</t>
  </si>
  <si>
    <t>In general, how much do you trust religious leaders for information about health?</t>
  </si>
  <si>
    <t>Q12</t>
  </si>
  <si>
    <t>Dans quelle mesure faites-vous confiance à votre famille pour donner des informations sur la santé ?</t>
  </si>
  <si>
    <t>In general, how much do you trust your family for information about health?</t>
  </si>
  <si>
    <t>Q13a</t>
  </si>
  <si>
    <t>Dans quelle mesure faites-vous confiance à vos amis pour donner des informations sur la santé ?</t>
  </si>
  <si>
    <t>In general, how much do you trust your friends for information about health?</t>
  </si>
  <si>
    <t>Q13b</t>
  </si>
  <si>
    <t>Dans quelle mesure faites-vous confiance à l’école pour donner des informations sur la santé ?</t>
  </si>
  <si>
    <t>In general, how much do you trust school for information about health?</t>
  </si>
  <si>
    <t>Q13c</t>
  </si>
  <si>
    <t>Dans quelle mesure faites-vous confiance à la radio sidewalk  (word of mouth) pour donner des informations sur la santé ?</t>
  </si>
  <si>
    <t>In general, how much do you trust word of mouth for information about health?</t>
  </si>
  <si>
    <t>Q13d</t>
  </si>
  <si>
    <t>En général, dans quelle mesure faites-vous confiance aux Formations Sanitaires (FOSA) pour vous donner des informations sur la santé.</t>
  </si>
  <si>
    <t>In general, how much do you trust Health Centers (?) for information about health?</t>
  </si>
  <si>
    <t>Q13e</t>
  </si>
  <si>
    <t>En votre opinion, quels sont les problèmes de santé qui affectent la santé du plus grand nombre de personnes dans votre communauté ?</t>
  </si>
  <si>
    <t>In your opinion, what are the health problems affecting the health of the most people in your community?</t>
  </si>
  <si>
    <t>Q14a</t>
  </si>
  <si>
    <t>Maladie à virus Ebola</t>
  </si>
  <si>
    <t>COVID-19</t>
  </si>
  <si>
    <t>Malaria</t>
  </si>
  <si>
    <t>Tuberculose</t>
  </si>
  <si>
    <t>VIH</t>
  </si>
  <si>
    <t>Cholera</t>
  </si>
  <si>
    <t>Rougeole</t>
  </si>
  <si>
    <t>Typhoide</t>
  </si>
  <si>
    <t>Grippe</t>
  </si>
  <si>
    <t>Infections des voies respiratoires superierues</t>
  </si>
  <si>
    <t>Diarrhee</t>
  </si>
  <si>
    <t>Autre</t>
  </si>
  <si>
    <t>Connaissance et préoccupation concernant la Maladie à Virus Ebola</t>
  </si>
  <si>
    <t>Knowledge and concern about Ebola virus disease</t>
  </si>
  <si>
    <t>Avez-vous déjà entendu parler de la Maladie à Virus Ebola (MVE) ?</t>
  </si>
  <si>
    <t>Have you heard of Ebola Virus Disease (EVD)?</t>
  </si>
  <si>
    <t>Q15</t>
  </si>
  <si>
    <t>Qu'avez-vous entendu à propos de la MVE ?</t>
  </si>
  <si>
    <t>What have you heard about EVD?</t>
  </si>
  <si>
    <t>Q16</t>
  </si>
  <si>
    <t>Réponse textuelle non structurée ; suggérez que toutes les réponses soient listées dans des cellules séparées ci-dessous.</t>
  </si>
  <si>
    <t>Open ended Text; suggest that all responses be listed as separate cells below</t>
  </si>
  <si>
    <t>De qui avez-vous entendu parler récemment de la MVE ?</t>
  </si>
  <si>
    <t>From whom have you recently heard information about EVD?</t>
  </si>
  <si>
    <t>Q17</t>
  </si>
  <si>
    <t>Par quels canal avez-vous récemment vu, entendu ou lu quelque chose sur la MVE ?</t>
  </si>
  <si>
    <t>Q18</t>
  </si>
  <si>
    <t>Television</t>
  </si>
  <si>
    <t>Megaphone public announcements</t>
  </si>
  <si>
    <t>Print materials: Newspaper / Flyers / Brochures / Other print materials</t>
  </si>
  <si>
    <t>Internet: Blog / Website</t>
  </si>
  <si>
    <t>Internet: Social Media / Facebook</t>
  </si>
  <si>
    <t>Mobile phone: text messages, WhatsApp</t>
  </si>
  <si>
    <t>Pensez-vous que l'épidémie de MVE actuellement en cours dans votre communauté existe ?</t>
  </si>
  <si>
    <t>Do you think that the current EVD outbreak in your community is real?</t>
  </si>
  <si>
    <t>Q19</t>
  </si>
  <si>
    <t>Si vous pensez que l'épidémie de MVE est réelle, selon vous quelle est la cause de l'épidémie?</t>
  </si>
  <si>
    <t>If you believe the EVD outbreak is real, who or what do you think caused the EVD outbreak?</t>
  </si>
  <si>
    <t>Q20</t>
  </si>
  <si>
    <t>Manipulation de la viande de brousse</t>
  </si>
  <si>
    <t>Introduit pars des cas importés de l'extérieur de la communauté</t>
  </si>
  <si>
    <t>Introduit intentionnellement dans un but lucratif (« Ebola business »)</t>
  </si>
  <si>
    <t>Introduit par des politiciens</t>
  </si>
  <si>
    <t xml:space="preserve">Introduit par des Etrangers </t>
  </si>
  <si>
    <t>La sorcellerie (source mystique/magique)</t>
  </si>
  <si>
    <t xml:space="preserve">Autre </t>
  </si>
  <si>
    <t>Si vous ne croyez pas que l'épidémie de MVE est réelle, pour quelles raisons pensez-vous que les gens employés par la riposte contre la MVE sont ici ?</t>
  </si>
  <si>
    <t>If you do not believe that the EVD outbreak is real, why do you think the people working to end the EVD outbreak are here?</t>
  </si>
  <si>
    <t>Q21</t>
  </si>
  <si>
    <t xml:space="preserve">Pour gagner de l'argent (« Ebola business ») </t>
  </si>
  <si>
    <t xml:space="preserve">Pour gagner de l'argent («Ebola business») </t>
  </si>
  <si>
    <t>À des fins politiques</t>
  </si>
  <si>
    <t>Pour opprimer un groupe ethnique</t>
  </si>
  <si>
    <t>Pour exterminer un groupe ethnique</t>
  </si>
  <si>
    <t>N’a pas vu quelqu’un dans la communauté travailler pour mettre fin à l'épidémie de la MVE</t>
  </si>
  <si>
    <t>Est-ce que les gens de votre communauté croient-ils qu'il y a actuellement une épidémie de MVE dans la communauté ?</t>
  </si>
  <si>
    <t>Do most people in your community believe that there is an EVD outbreak in your community right now?</t>
  </si>
  <si>
    <t>Q22</t>
  </si>
  <si>
    <t xml:space="preserve">Pensez-vous que vous pouvez attraper ou tomber malade de MVE ? </t>
  </si>
  <si>
    <t>Do you think that you can catch or fall sick with EVD?</t>
  </si>
  <si>
    <t>Q22a</t>
  </si>
  <si>
    <t>Si vous pensez que vous pouvez attraper ou tomber malade de MVE dans quelle mesure exprimer vous le risque de l’attraper?</t>
  </si>
  <si>
    <t>If you think you can catch or fall sick with EVD, how likely are you to get it?</t>
  </si>
  <si>
    <t>Q22b</t>
  </si>
  <si>
    <t xml:space="preserve">Risque très élever </t>
  </si>
  <si>
    <t>Risque élever</t>
  </si>
  <si>
    <t xml:space="preserve">Risque moyen </t>
  </si>
  <si>
    <t xml:space="preserve">Risque faible </t>
  </si>
  <si>
    <t>Si vous pensez que vous ne pouvez pas tomber malade ou attraper la MVE, C’est pour quelle raison</t>
  </si>
  <si>
    <t>If you don't think you can catch or fall sick with EVD, what do you think the reason would be?</t>
  </si>
  <si>
    <t>Q22c</t>
  </si>
  <si>
    <t>Je suis avec Dieu</t>
  </si>
  <si>
    <t>Je suis vaccine</t>
  </si>
  <si>
    <t>Je ne manipule pas la viande de brousse</t>
  </si>
  <si>
    <t>Je me protégé par de rituels (amulettes)</t>
  </si>
  <si>
    <t>Atures</t>
  </si>
  <si>
    <t>Dans quelle mesure la plupart des gens de votre communauté sont-ils inquiets de tomber malade avec la MVE ?</t>
  </si>
  <si>
    <t>How concerned are most people in your community about becoming infected and sick from EVD?</t>
  </si>
  <si>
    <t>Q23</t>
  </si>
  <si>
    <t xml:space="preserve">Pas inquiets </t>
  </si>
  <si>
    <t>Un peu inquiets</t>
  </si>
  <si>
    <t>Très inquiets</t>
  </si>
  <si>
    <t>Dans quelle mesure etes-vous inquiet de tomber malade de la MVE ?</t>
  </si>
  <si>
    <t>For yourself, how concerned are you about becoming infected and sick from EVD?</t>
  </si>
  <si>
    <t>Q24</t>
  </si>
  <si>
    <t>MVE transmission et mesures de protection</t>
  </si>
  <si>
    <t>EVD transmission and protective measures</t>
  </si>
  <si>
    <t>Comment la MVE peut se transmettre d'une personne à l'autre ?</t>
  </si>
  <si>
    <t>How can EVD be trasmitted from one person to another?</t>
  </si>
  <si>
    <t>Q25</t>
  </si>
  <si>
    <t>Contact direct avec les fluides corporels (urine, salive, sueur, excréments, vomi, lait maternel, les sécrétions vaginales et sperme) d'une personne atteinte de MVE</t>
  </si>
  <si>
    <t>Contact avec les fluides corporels d'une personne décédée de la MVE</t>
  </si>
  <si>
    <t>Contact direct avec des objets contaminés par des fluides corporels d'une personne malade ou décédée de MVE</t>
  </si>
  <si>
    <t>Rapports sexuels avec une personne infectée par la MVE</t>
  </si>
  <si>
    <t>Rapports sexuels avec une guéri de la MVE</t>
  </si>
  <si>
    <t>En serrant la main des gens</t>
  </si>
  <si>
    <t xml:space="preserve">En mangeant des animaux sauvages </t>
  </si>
  <si>
    <t>Transmission par l'air</t>
  </si>
  <si>
    <t>Par une malédiction ou la sorcellerie</t>
  </si>
  <si>
    <t xml:space="preserve">Quels sont les moyens de se protéger contre la MVE ? </t>
  </si>
  <si>
    <t xml:space="preserve">What are the ways people can protect themselves from EVD </t>
  </si>
  <si>
    <t>Q26</t>
  </si>
  <si>
    <t>Se laver les mains avec du savon</t>
  </si>
  <si>
    <t>Recevoir le vaccin contre la MVE</t>
  </si>
  <si>
    <t>Ne pas toucher le corps d'une personne décédée de MVE</t>
  </si>
  <si>
    <t>Ne pas participer à des funérailles des personnes décédée de la MVE</t>
  </si>
  <si>
    <t>Porter des gants avant de s’occuper d'une personne malade,</t>
  </si>
  <si>
    <t xml:space="preserve">Porter des gants avant de nettoyer les vomissures ou autres liquides d'une personne malade, </t>
  </si>
  <si>
    <t>Utiliser un préservatif lors de relations sexuelles avec une personne infectée par la MVE</t>
  </si>
  <si>
    <t>Utiliser un préservatif lors de relation sexuelle avec un personne guérie de MVE </t>
  </si>
  <si>
    <t>Éviter de se rendre dans des centres de santé</t>
  </si>
  <si>
    <t>Éviter de consulter un tradipraticien</t>
  </si>
  <si>
    <t>Accepter la désinfection de la maison si nécessaire</t>
  </si>
  <si>
    <t>Impossible de se protéger contre la MVE</t>
  </si>
  <si>
    <t>Avez-vous pris des mesures pour éviter d'être infecté par la MVE ?</t>
  </si>
  <si>
    <t>Have you taken actions to avoid becoming infected with EVD?</t>
  </si>
  <si>
    <t>Q27</t>
  </si>
  <si>
    <t>Quelles mesures avez-vous prises pour éviter d'être infecté par la MVE ?</t>
  </si>
  <si>
    <t>In what ways have you taken actions to avoid becoming infected with EVD?</t>
  </si>
  <si>
    <t>Q28</t>
  </si>
  <si>
    <t>Je me lave plus souvent les mains avec du savon</t>
  </si>
  <si>
    <t>J'ai reçu le vaccin contre la MVE</t>
  </si>
  <si>
    <t>Je ne touche pas le corps d'une personne décédée de la MVE</t>
  </si>
  <si>
    <t>Je ne participe pas aux funérailles des personnes décédée de la MVE</t>
  </si>
  <si>
    <t>Je porte des gants avant de toucher ou soigner une personne malade</t>
  </si>
  <si>
    <t>Je porte des gants avant de nettoyer les vomissures ou autres liquides d'une personne malade</t>
  </si>
  <si>
    <t>J'utilise une protection lors de mes relations sexuelles avec une personne infectée par la MVE</t>
  </si>
  <si>
    <t>J'utilise une protection lors de mes relations sexuelles avec un personne guérie de MVE </t>
  </si>
  <si>
    <t>J'évite de me rendre dans les centres de soins de santé</t>
  </si>
  <si>
    <t xml:space="preserve">J'évite de visiter des tradipraticiens. </t>
  </si>
  <si>
    <t>J'ai autorisé la désinfection de ma maison</t>
  </si>
  <si>
    <t>Avez-vous rencontré des obstacles en essayant de vous protéger contre la MVE ?</t>
  </si>
  <si>
    <t>Are there actions you want to take to protect yourself from EVD that you have been unable to do?</t>
  </si>
  <si>
    <t>Q29</t>
  </si>
  <si>
    <t>Je ne sais  pas</t>
  </si>
  <si>
    <t>Quels sont les obstacles auxquels vous avez été confronté en essayant de vous protéger contre la MVE ?</t>
  </si>
  <si>
    <t>What obstacles have you have faced that have made it hard for you to take the actions you want to take?</t>
  </si>
  <si>
    <t>Q30</t>
  </si>
  <si>
    <t>Coût des fournitures (gants, savon, etc.)</t>
  </si>
  <si>
    <t>Disponibilité des fournitures (gants, savon, etc.)</t>
  </si>
  <si>
    <t xml:space="preserve">Manque d'accès à l'eau potable </t>
  </si>
  <si>
    <t xml:space="preserve">Pas accès au vaccin </t>
  </si>
  <si>
    <t>Pas de place pour isoler une personne malade dans la maison</t>
  </si>
  <si>
    <t>Pas de choix pour éviter les comportements à risque (soins aux malades, participation aux funérailles, etc.)</t>
  </si>
  <si>
    <t>La communauté n'approuve pas ces changements de comportement</t>
  </si>
  <si>
    <t>Signes et symptômes, traitement</t>
  </si>
  <si>
    <t>Signs and symptoms, treatment</t>
  </si>
  <si>
    <t>Pouvez-vous décrire les signes indiquant qu'une personne peut être atteinte de la MVE ?</t>
  </si>
  <si>
    <t>Can you describe the symptoms that indicate a person may have EVD?</t>
  </si>
  <si>
    <t>Q31</t>
  </si>
  <si>
    <t xml:space="preserve">Fièvre </t>
  </si>
  <si>
    <t xml:space="preserve">Maux de tête </t>
  </si>
  <si>
    <t xml:space="preserve">Douleurs corporelles </t>
  </si>
  <si>
    <t xml:space="preserve">Vomissements </t>
  </si>
  <si>
    <t xml:space="preserve">Diarrhée </t>
  </si>
  <si>
    <t>Saignements des gencives ou autres saignements</t>
  </si>
  <si>
    <t>Faiblesse et fatigue généralisé </t>
  </si>
  <si>
    <t>Que feriez-vous si vous aviez des symptômes de MVE ?</t>
  </si>
  <si>
    <t>If you showed symptoms, what would you do?</t>
  </si>
  <si>
    <t>Q32</t>
  </si>
  <si>
    <t>Appeler le numéro d’alerte locale</t>
  </si>
  <si>
    <t>Informer les autorités ou le personnel d'intervention  [spécifier pour faire référence au point de contact approprié dans le cadre de l'enquête]</t>
  </si>
  <si>
    <t xml:space="preserve">Se rendre dans un centre de santé publique pour se faire soigner </t>
  </si>
  <si>
    <t xml:space="preserve">Se rendre dans un établissement de santé privé pour se faire soigner </t>
  </si>
  <si>
    <t>Se rendre dans un centre de traitement s Ebola (CTE) pour se faire soigner</t>
  </si>
  <si>
    <t>Se rendre chez un tradipraticien pour se faire soigner</t>
  </si>
  <si>
    <t>Se rendre dans une pharmacie pour se procurer des médicaments</t>
  </si>
  <si>
    <t>Restez chez vous et récupérez</t>
  </si>
  <si>
    <t>Se tenir à l'écart d’autres personnes</t>
  </si>
  <si>
    <t>Poursuivre les activités quotidiennes</t>
  </si>
  <si>
    <t xml:space="preserve">Chief religieux </t>
  </si>
  <si>
    <t>Prier</t>
  </si>
  <si>
    <t xml:space="preserve">Que feriez-vous si un membre de votre famille présente des symptômes de MVE ? </t>
  </si>
  <si>
    <t>If a family member showed symptoms, what would you do?</t>
  </si>
  <si>
    <t>Q33</t>
  </si>
  <si>
    <t>Informer les autorités ou le personnel d'intervention [spécifier pour faire référence au point de contact approprié dans le cadre de l'enquête]</t>
  </si>
  <si>
    <t>Les emmenez dans un centre de santé publique pour les faire soigner</t>
  </si>
  <si>
    <t>Les emmener dans un établissement de soins privé pour les faire soigner</t>
  </si>
  <si>
    <t>Les emmener dans un centre de traitement Ebola (CTE) pour les faire soigner</t>
  </si>
  <si>
    <t>Les emmenez chez un tradipraticien pour les soigner</t>
  </si>
  <si>
    <t>Se rendre dans une pharmacie pour y obtenir des médicaments</t>
  </si>
  <si>
    <t>Encourager les membres de la famille et les contacts proches à participer à la recherche des contacts</t>
  </si>
  <si>
    <t xml:space="preserve">Prendre soin d'eux à domicile </t>
  </si>
  <si>
    <t xml:space="preserve">Les tenir à l'écart des autres </t>
  </si>
  <si>
    <t>Ne rien faire</t>
  </si>
  <si>
    <t xml:space="preserve">Que feriez-vous si un membre de votre communauté est suspecté d'être atteint de la MVE ? </t>
  </si>
  <si>
    <t>If a member of your community was suspected of having EVD, what would you do?</t>
  </si>
  <si>
    <t>Q34</t>
  </si>
  <si>
    <t>Aviser un chef de la communauté locale</t>
  </si>
  <si>
    <t>Encourager la personne à se faire soigner dans un CTE </t>
  </si>
  <si>
    <t xml:space="preserve">Encourager la personne et ses proches de participer à la recherche des contacts  </t>
  </si>
  <si>
    <t xml:space="preserve">Je ne sais pas                                                                                                                                                                                                                     </t>
  </si>
  <si>
    <t xml:space="preserve">Que feriez-vous si un membre de votre communauté décéde de la MVE ou d’une cause inconnue ? </t>
  </si>
  <si>
    <t>If a member of your community died and might have had EVD, what would you do?</t>
  </si>
  <si>
    <t>Q35</t>
  </si>
  <si>
    <t>Ne pas toucher ou laver le cadavre</t>
  </si>
  <si>
    <t>Appeler le numéro d'alerte local</t>
  </si>
  <si>
    <t>Aviser un chef religieux</t>
  </si>
  <si>
    <t>Aviser un tradipraticien</t>
  </si>
  <si>
    <t>Avertir l'établissement de santé local</t>
  </si>
  <si>
    <t>Ne le dire à personne</t>
  </si>
  <si>
    <t>Ne pas s’alarmer pas</t>
  </si>
  <si>
    <t>Faire des funérailles en secret</t>
  </si>
  <si>
    <t>Qui sont les leaders de confiance dans votre communauté pourriez vous contacte pour obtenir des informations sur le MVE ?</t>
  </si>
  <si>
    <t>Who are the trusted leaders in your community who you might contact  for information about MVE?</t>
  </si>
  <si>
    <t>Q36</t>
  </si>
  <si>
    <t>Seriez-vous disposé à partager leurs nom et numéro de téléphone ?</t>
  </si>
  <si>
    <t>Would you be willing to share their name and phone number?</t>
  </si>
  <si>
    <t>Q37</t>
  </si>
  <si>
    <t>Y a-t-il d'autres personnes dans votre communauté qui, selon vous, devraient être impliquées dans la réponse ?</t>
  </si>
  <si>
    <t>Are there others in your community who you think should be involved in the response?</t>
  </si>
  <si>
    <t>Q38</t>
  </si>
  <si>
    <t>Seriez-vous prêt à partager leur nom et leur numéro de téléphone ?</t>
  </si>
  <si>
    <t>Q39</t>
  </si>
  <si>
    <t>**Open ended Text; would ask for all responses to be listed as separate cells below</t>
  </si>
  <si>
    <t>L'implication de la communauté dans la riposte: perceptions de la riposte</t>
  </si>
  <si>
    <t>Community involvement in the response: perceptions of the response</t>
  </si>
  <si>
    <t xml:space="preserve">Avez-vous vu quelqu'un de l’équipes d'intervention dans votre communauté pendant l’épidémie actuelle ?  </t>
  </si>
  <si>
    <t>Have you seen anyone from the response in your community during this outbreak?</t>
  </si>
  <si>
    <t>Q40</t>
  </si>
  <si>
    <t xml:space="preserve">Non </t>
  </si>
  <si>
    <t>Ne sais pas</t>
  </si>
  <si>
    <t>Total</t>
  </si>
  <si>
    <t>Êtes-vous satisfait de la manière dont les équipes d'intervention travaillent avec les membres de la communauté ?</t>
  </si>
  <si>
    <t>Are you satisfied with the way that the response teams are working in and with community members?</t>
  </si>
  <si>
    <t>Q41</t>
  </si>
  <si>
    <t>Si oui, pourquoi êtes-vous satisfait ?</t>
  </si>
  <si>
    <t>If yes, why are you satisfied?</t>
  </si>
  <si>
    <t>Q42a</t>
  </si>
  <si>
    <t>Si non, pourquoi êtes-vous insatisfait ?</t>
  </si>
  <si>
    <t>If non, why are you dissatisfied?</t>
  </si>
  <si>
    <t>Q42b</t>
  </si>
  <si>
    <t>Age de la personne enquêtée</t>
  </si>
  <si>
    <t>Age</t>
  </si>
  <si>
    <t>Q43 (*need to recode from DOB to age)</t>
  </si>
  <si>
    <t>Femmes (89)</t>
  </si>
  <si>
    <t>Age 18-25</t>
  </si>
  <si>
    <t>Age 26-35</t>
  </si>
  <si>
    <t>Age 35-60</t>
  </si>
  <si>
    <t>Age 60+</t>
  </si>
  <si>
    <t>Quel est le niveau d'études le plus élevé que vous avez atteint ?</t>
  </si>
  <si>
    <t>What is the highest level of education you have completed?</t>
  </si>
  <si>
    <t>Q45</t>
  </si>
  <si>
    <t>Ecole primaire</t>
  </si>
  <si>
    <t>Ecole secondaire</t>
  </si>
  <si>
    <t>Diplome d'enseignement secondaire</t>
  </si>
  <si>
    <t>Diplome universitaire</t>
  </si>
  <si>
    <t>Ecole technique ou professionnelle</t>
  </si>
  <si>
    <t>Quelle est l'activité dans laquelle vous générez la majorité de vos revenus ?</t>
  </si>
  <si>
    <t>What activity generates the majority of your income?</t>
  </si>
  <si>
    <t>Q46</t>
  </si>
  <si>
    <t>Agriculture, élevage, sylviculture, et pêche</t>
  </si>
  <si>
    <t>Activités extractives</t>
  </si>
  <si>
    <t>Activités de fabrication</t>
  </si>
  <si>
    <t xml:space="preserve"> Production et distribution d’électricité, de gaz et d’eau</t>
  </si>
  <si>
    <t>Construction des bâtiments et génie civil</t>
  </si>
  <si>
    <t>Activités d’hébergement et de restauration</t>
  </si>
  <si>
    <t>Transport et entreposage</t>
  </si>
  <si>
    <t>Activités de poste et de télécommunication</t>
  </si>
  <si>
    <t>Activités financières et d’assurances</t>
  </si>
  <si>
    <t>Activités professionnelles, scientifiques et techniques</t>
  </si>
  <si>
    <t>Activités immobilières et services administratifs et d’appui</t>
  </si>
  <si>
    <t>Administration publique, défense et sécurité social obligatoire</t>
  </si>
  <si>
    <t>Education</t>
  </si>
  <si>
    <t>Santé et action social</t>
  </si>
  <si>
    <t>Arts, spectacles et loisirs</t>
  </si>
  <si>
    <t>Femme ou homme au foyer</t>
  </si>
  <si>
    <t>Aucune activité</t>
  </si>
  <si>
    <t xml:space="preserve">Débrouillard (a préciser) </t>
  </si>
  <si>
    <t xml:space="preserve">Homme ou femme d’affaire </t>
  </si>
  <si>
    <t xml:space="preserve">Autre Petite commerçant </t>
  </si>
  <si>
    <t>Quel est votre langue maternelle?</t>
  </si>
  <si>
    <t>What is your mother tongue?</t>
  </si>
  <si>
    <t>Q47</t>
  </si>
  <si>
    <t>Langue 1</t>
  </si>
  <si>
    <t>Langue 2</t>
  </si>
  <si>
    <t>Langue 3</t>
  </si>
  <si>
    <t>Quelle est votre principale langue parlée ?</t>
  </si>
  <si>
    <t>What is your main spoken language?</t>
  </si>
  <si>
    <t>Q48</t>
  </si>
  <si>
    <t>Dans laquelle des langues suivantes préféreriez-vous recevoir des informations sur la MVE ?</t>
  </si>
  <si>
    <t>In which of the following languages would you prefer to receive information about EVD?</t>
  </si>
  <si>
    <t>Q49</t>
  </si>
  <si>
    <t xml:space="preserve">Quel est votre confinance religieux ? </t>
  </si>
  <si>
    <t>What is your religious background?</t>
  </si>
  <si>
    <t>Q50</t>
  </si>
  <si>
    <t>Protestant</t>
  </si>
  <si>
    <t>Catholique</t>
  </si>
  <si>
    <t>L'Eglise de Reveil</t>
  </si>
  <si>
    <t>Musulman</t>
  </si>
  <si>
    <t>Kimbanguistes</t>
  </si>
  <si>
    <t>Non croyan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</si>
</sst>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4A7AC9"/>
      <name val="Cambria"/>
      <family val="1"/>
    </font>
    <font>
      <i/>
      <sz val="11"/>
      <color theme="1"/>
      <name val="Calibri"/>
      <family val="2"/>
      <scheme val="minor"/>
    </font>
    <font>
      <b/>
      <sz val="18"/>
      <color theme="1"/>
      <name val="Cambria"/>
      <family val="1"/>
    </font>
    <font>
      <b/>
      <sz val="10"/>
      <color theme="1"/>
      <name val="Calibri"/>
      <family val="2"/>
      <scheme val="minor"/>
    </font>
    <font>
      <sz val="10"/>
      <color theme="1"/>
      <name val="Calibri"/>
      <family val="2"/>
      <scheme val="minor"/>
    </font>
    <font>
      <sz val="11"/>
      <name val="Calibri"/>
      <family val="2"/>
      <scheme val="minor"/>
    </font>
    <font>
      <sz val="11"/>
      <color rgb="FF000000"/>
      <name val="Calibri"/>
      <family val="2"/>
      <scheme val="minor"/>
    </font>
    <font>
      <b/>
      <i/>
      <sz val="11"/>
      <color theme="1"/>
      <name val="Calibri"/>
      <family val="2"/>
      <scheme val="minor"/>
    </font>
    <font>
      <i/>
      <sz val="11"/>
      <color rgb="FF000000"/>
      <name val="Calibri"/>
      <family val="2"/>
      <scheme val="minor"/>
    </font>
    <font>
      <sz val="9"/>
      <color theme="1"/>
      <name val="Calibri"/>
      <family val="2"/>
      <scheme val="minor"/>
    </font>
    <font>
      <b/>
      <sz val="9"/>
      <color theme="1"/>
      <name val="Calibri"/>
      <family val="2"/>
      <scheme val="minor"/>
    </font>
    <font>
      <sz val="10.5"/>
      <color rgb="FF000000"/>
      <name val="Calibri"/>
      <family val="2"/>
      <scheme val="minor"/>
    </font>
    <font>
      <b/>
      <sz val="10.5"/>
      <color rgb="FF000000"/>
      <name val="Calibri"/>
      <family val="2"/>
      <scheme val="minor"/>
    </font>
    <font>
      <b/>
      <sz val="11"/>
      <color rgb="FF000000"/>
      <name val="Calibri"/>
      <family val="2"/>
      <scheme val="minor"/>
    </font>
    <font>
      <sz val="10"/>
      <color rgb="FF000000"/>
      <name val="Calibri"/>
      <family val="2"/>
      <scheme val="minor"/>
    </font>
    <font>
      <u/>
      <sz val="11"/>
      <color rgb="FF000000"/>
      <name val="Calibri"/>
      <family val="2"/>
      <scheme val="minor"/>
    </font>
    <font>
      <b/>
      <sz val="18"/>
      <name val="Cambria"/>
      <family val="1"/>
    </font>
    <font>
      <i/>
      <sz val="11"/>
      <name val="Calibri"/>
      <family val="2"/>
      <scheme val="minor"/>
    </font>
    <font>
      <sz val="7"/>
      <color rgb="FF000000"/>
      <name val="Calibri"/>
      <family val="2"/>
      <scheme val="minor"/>
    </font>
    <font>
      <sz val="7"/>
      <color theme="1"/>
      <name val="Calibri"/>
      <family val="2"/>
      <scheme val="minor"/>
    </font>
    <font>
      <b/>
      <sz val="11"/>
      <color rgb="FFFF0000"/>
      <name val="Calibri"/>
      <family val="2"/>
      <scheme val="minor"/>
    </font>
    <font>
      <sz val="10"/>
      <color rgb="FFFF0000"/>
      <name val="Calibri"/>
      <family val="2"/>
      <scheme val="minor"/>
    </font>
    <font>
      <b/>
      <sz val="10"/>
      <color rgb="FFFF0000"/>
      <name val="Calibri"/>
      <family val="2"/>
      <scheme val="minor"/>
    </font>
    <font>
      <i/>
      <sz val="12"/>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E7E6E6"/>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17365D"/>
      </right>
      <top/>
      <bottom style="medium">
        <color rgb="FF17365D"/>
      </bottom>
      <diagonal/>
    </border>
    <border>
      <left style="medium">
        <color rgb="FF17365D"/>
      </left>
      <right style="medium">
        <color rgb="FF17365D"/>
      </right>
      <top style="medium">
        <color rgb="FF17365D"/>
      </top>
      <bottom style="medium">
        <color rgb="FF17365D"/>
      </bottom>
      <diagonal/>
    </border>
    <border>
      <left/>
      <right style="medium">
        <color rgb="FF17365D"/>
      </right>
      <top style="medium">
        <color rgb="FF17365D"/>
      </top>
      <bottom style="medium">
        <color rgb="FF17365D"/>
      </bottom>
      <diagonal/>
    </border>
    <border>
      <left style="medium">
        <color rgb="FF17365D"/>
      </left>
      <right style="medium">
        <color rgb="FF17365D"/>
      </right>
      <top/>
      <bottom style="medium">
        <color rgb="FF17365D"/>
      </bottom>
      <diagonal/>
    </border>
    <border>
      <left/>
      <right/>
      <top/>
      <bottom style="thin">
        <color rgb="FF000000"/>
      </bottom>
      <diagonal/>
    </border>
    <border>
      <left style="medium">
        <color rgb="FF17365D"/>
      </left>
      <right/>
      <top style="medium">
        <color rgb="FF17365D"/>
      </top>
      <bottom style="medium">
        <color rgb="FF17365D"/>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rgb="FF17365D"/>
      </left>
      <right/>
      <top/>
      <bottom style="medium">
        <color rgb="FF17365D"/>
      </bottom>
      <diagonal/>
    </border>
    <border>
      <left/>
      <right style="medium">
        <color rgb="FF17365D"/>
      </right>
      <top/>
      <bottom/>
      <diagonal/>
    </border>
    <border>
      <left/>
      <right/>
      <top/>
      <bottom style="medium">
        <color rgb="FF17365D"/>
      </bottom>
      <diagonal/>
    </border>
    <border>
      <left style="thin">
        <color indexed="64"/>
      </left>
      <right/>
      <top style="thin">
        <color indexed="64"/>
      </top>
      <bottom style="thin">
        <color indexed="64"/>
      </bottom>
      <diagonal/>
    </border>
    <border>
      <left/>
      <right/>
      <top style="medium">
        <color rgb="FF17365D"/>
      </top>
      <bottom style="medium">
        <color rgb="FF17365D"/>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185">
    <xf numFmtId="0" fontId="0" fillId="0" borderId="0" xfId="0"/>
    <xf numFmtId="0" fontId="18" fillId="33" borderId="0" xfId="0" applyFont="1" applyFill="1"/>
    <xf numFmtId="0" fontId="19" fillId="33" borderId="0" xfId="0" applyFont="1" applyFill="1"/>
    <xf numFmtId="0" fontId="20" fillId="33" borderId="0" xfId="0" applyFont="1" applyFill="1"/>
    <xf numFmtId="0" fontId="21" fillId="33" borderId="11" xfId="0" applyFont="1" applyFill="1" applyBorder="1" applyAlignment="1">
      <alignment horizontal="right" vertical="center" wrapText="1"/>
    </xf>
    <xf numFmtId="0" fontId="21" fillId="33" borderId="12" xfId="0" applyFont="1" applyFill="1" applyBorder="1" applyAlignment="1">
      <alignment horizontal="right" vertical="center" wrapText="1"/>
    </xf>
    <xf numFmtId="0" fontId="22" fillId="33" borderId="13" xfId="0" applyFont="1" applyFill="1" applyBorder="1" applyAlignment="1">
      <alignment horizontal="left" wrapText="1"/>
    </xf>
    <xf numFmtId="0" fontId="21" fillId="33" borderId="13" xfId="0" applyFont="1" applyFill="1" applyBorder="1" applyAlignment="1">
      <alignment horizontal="left" wrapText="1"/>
    </xf>
    <xf numFmtId="0" fontId="0" fillId="33" borderId="14" xfId="0" applyFont="1" applyFill="1" applyBorder="1"/>
    <xf numFmtId="0" fontId="0" fillId="33" borderId="0" xfId="0" applyFont="1" applyFill="1"/>
    <xf numFmtId="0" fontId="0" fillId="33" borderId="0" xfId="0" applyFont="1" applyFill="1"/>
    <xf numFmtId="9" fontId="22" fillId="33" borderId="10" xfId="42" applyFont="1" applyFill="1" applyBorder="1" applyAlignment="1">
      <alignment horizontal="left" wrapText="1"/>
    </xf>
    <xf numFmtId="0" fontId="20" fillId="33" borderId="0" xfId="0" applyFont="1" applyFill="1" applyAlignment="1"/>
    <xf numFmtId="0" fontId="0" fillId="33" borderId="0" xfId="0" applyFont="1" applyFill="1" applyAlignment="1"/>
    <xf numFmtId="0" fontId="0" fillId="33" borderId="0" xfId="0" applyFont="1" applyFill="1"/>
    <xf numFmtId="0" fontId="0" fillId="33" borderId="0" xfId="0" applyFont="1" applyFill="1"/>
    <xf numFmtId="0" fontId="0" fillId="34" borderId="0" xfId="0" applyFont="1" applyFill="1"/>
    <xf numFmtId="0" fontId="0" fillId="33" borderId="0" xfId="0" applyFont="1" applyFill="1"/>
    <xf numFmtId="0" fontId="0" fillId="33" borderId="0" xfId="0" applyFont="1" applyFill="1"/>
    <xf numFmtId="0" fontId="19" fillId="33" borderId="0" xfId="0" applyFont="1" applyFill="1" applyAlignment="1"/>
    <xf numFmtId="9" fontId="21" fillId="33" borderId="10" xfId="42" applyFont="1" applyFill="1" applyBorder="1" applyAlignment="1">
      <alignment horizontal="left" wrapText="1"/>
    </xf>
    <xf numFmtId="0" fontId="0" fillId="35" borderId="0" xfId="0" applyFont="1" applyFill="1" applyAlignment="1"/>
    <xf numFmtId="0" fontId="0" fillId="0" borderId="0" xfId="0" applyFont="1" applyAlignment="1">
      <alignment horizontal="left" vertical="top"/>
    </xf>
    <xf numFmtId="0" fontId="0"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Fill="1" applyAlignment="1">
      <alignment horizontal="left" vertical="top" wrapText="1"/>
    </xf>
    <xf numFmtId="0" fontId="0" fillId="0" borderId="0" xfId="0" applyFont="1" applyFill="1" applyAlignment="1">
      <alignment horizontal="left" vertical="top" wrapText="1"/>
    </xf>
    <xf numFmtId="0" fontId="0" fillId="0" borderId="0" xfId="0" applyFont="1" applyBorder="1" applyAlignment="1">
      <alignment horizontal="left" vertical="top"/>
    </xf>
    <xf numFmtId="0" fontId="0" fillId="0" borderId="16" xfId="0" applyFont="1" applyBorder="1" applyAlignment="1">
      <alignment horizontal="left" vertical="top"/>
    </xf>
    <xf numFmtId="0" fontId="0" fillId="0" borderId="17" xfId="0" applyFont="1" applyBorder="1" applyAlignment="1">
      <alignment horizontal="left" vertical="top"/>
    </xf>
    <xf numFmtId="0" fontId="14" fillId="0" borderId="0" xfId="0" applyFont="1" applyBorder="1" applyAlignment="1">
      <alignment horizontal="left" vertical="top"/>
    </xf>
    <xf numFmtId="0" fontId="21" fillId="33" borderId="0" xfId="0" applyFont="1" applyFill="1" applyBorder="1" applyAlignment="1">
      <alignment horizontal="left" wrapText="1"/>
    </xf>
    <xf numFmtId="10" fontId="22" fillId="0" borderId="0" xfId="0" applyNumberFormat="1" applyFont="1" applyFill="1" applyBorder="1" applyAlignment="1">
      <alignment horizontal="right" wrapText="1"/>
    </xf>
    <xf numFmtId="0" fontId="22" fillId="33" borderId="0" xfId="0" applyFont="1" applyFill="1" applyBorder="1" applyAlignment="1">
      <alignment horizontal="left" wrapText="1"/>
    </xf>
    <xf numFmtId="0" fontId="14" fillId="33" borderId="0" xfId="0" applyFont="1" applyFill="1" applyAlignment="1"/>
    <xf numFmtId="0" fontId="14" fillId="33" borderId="0" xfId="0" applyFont="1" applyFill="1"/>
    <xf numFmtId="0" fontId="22" fillId="33" borderId="19" xfId="0" applyFont="1" applyFill="1" applyBorder="1" applyAlignment="1">
      <alignment horizontal="left" wrapText="1"/>
    </xf>
    <xf numFmtId="0" fontId="0" fillId="33" borderId="0" xfId="0" applyFont="1" applyFill="1" applyBorder="1"/>
    <xf numFmtId="0" fontId="21" fillId="33" borderId="0" xfId="0" applyFont="1" applyFill="1" applyBorder="1" applyAlignment="1">
      <alignment horizontal="right" vertical="center" wrapText="1"/>
    </xf>
    <xf numFmtId="0" fontId="21" fillId="33" borderId="23" xfId="0" applyFont="1" applyFill="1" applyBorder="1" applyAlignment="1">
      <alignment horizontal="right" vertical="center" wrapText="1"/>
    </xf>
    <xf numFmtId="0" fontId="0" fillId="33" borderId="0" xfId="0" applyFont="1" applyFill="1" applyBorder="1" applyAlignment="1"/>
    <xf numFmtId="9" fontId="22" fillId="0" borderId="0" xfId="42" applyFont="1" applyFill="1" applyBorder="1" applyAlignment="1">
      <alignment horizontal="right" wrapText="1"/>
    </xf>
    <xf numFmtId="9" fontId="0" fillId="33" borderId="0" xfId="42" applyFont="1" applyFill="1" applyBorder="1"/>
    <xf numFmtId="9" fontId="0" fillId="33" borderId="0" xfId="0" applyNumberFormat="1" applyFont="1" applyFill="1" applyBorder="1"/>
    <xf numFmtId="0" fontId="0" fillId="36" borderId="18" xfId="0" applyFont="1" applyFill="1" applyBorder="1" applyAlignment="1">
      <alignment horizontal="center"/>
    </xf>
    <xf numFmtId="0" fontId="0" fillId="37" borderId="18" xfId="0" applyFont="1" applyFill="1" applyBorder="1"/>
    <xf numFmtId="0" fontId="0" fillId="37" borderId="18" xfId="0" applyFont="1" applyFill="1" applyBorder="1" applyAlignment="1">
      <alignment horizontal="center"/>
    </xf>
    <xf numFmtId="0" fontId="22" fillId="37" borderId="18" xfId="0" applyFont="1" applyFill="1" applyBorder="1" applyAlignment="1">
      <alignment horizontal="left" wrapText="1"/>
    </xf>
    <xf numFmtId="9" fontId="22" fillId="37" borderId="18" xfId="42" applyFont="1" applyFill="1" applyBorder="1" applyAlignment="1">
      <alignment horizontal="right" wrapText="1"/>
    </xf>
    <xf numFmtId="0" fontId="21" fillId="37" borderId="18" xfId="0" applyFont="1" applyFill="1" applyBorder="1" applyAlignment="1">
      <alignment horizontal="left" wrapText="1"/>
    </xf>
    <xf numFmtId="9" fontId="21" fillId="37" borderId="18" xfId="42" applyFont="1" applyFill="1" applyBorder="1" applyAlignment="1">
      <alignment horizontal="right" wrapText="1"/>
    </xf>
    <xf numFmtId="10" fontId="0" fillId="33" borderId="0" xfId="0" applyNumberFormat="1" applyFont="1" applyFill="1" applyBorder="1"/>
    <xf numFmtId="1" fontId="22" fillId="0" borderId="0" xfId="0" applyNumberFormat="1" applyFont="1" applyFill="1" applyBorder="1" applyAlignment="1">
      <alignment horizontal="right" wrapText="1"/>
    </xf>
    <xf numFmtId="0" fontId="21" fillId="37" borderId="22" xfId="0" applyFont="1" applyFill="1" applyBorder="1" applyAlignment="1">
      <alignment horizontal="center" vertical="center" wrapText="1"/>
    </xf>
    <xf numFmtId="0" fontId="0" fillId="0" borderId="0" xfId="0" applyFont="1" applyFill="1"/>
    <xf numFmtId="0" fontId="0" fillId="0" borderId="0" xfId="0" applyFont="1" applyBorder="1" applyAlignment="1">
      <alignment horizontal="left" vertical="top" wrapText="1"/>
    </xf>
    <xf numFmtId="0" fontId="23" fillId="0" borderId="0" xfId="0" applyFont="1" applyBorder="1" applyAlignment="1">
      <alignment horizontal="left" vertical="top" wrapText="1"/>
    </xf>
    <xf numFmtId="9" fontId="21" fillId="37" borderId="18" xfId="42" applyFont="1" applyFill="1" applyBorder="1" applyAlignment="1">
      <alignment horizontal="left" wrapText="1"/>
    </xf>
    <xf numFmtId="9" fontId="22" fillId="37" borderId="18" xfId="42" applyFont="1" applyFill="1" applyBorder="1" applyAlignment="1">
      <alignment horizontal="left" wrapText="1"/>
    </xf>
    <xf numFmtId="9" fontId="22" fillId="37" borderId="24" xfId="42" applyFont="1" applyFill="1" applyBorder="1" applyAlignment="1">
      <alignment horizontal="right" wrapText="1"/>
    </xf>
    <xf numFmtId="9" fontId="22" fillId="34" borderId="0" xfId="42" applyFont="1" applyFill="1" applyBorder="1" applyAlignment="1">
      <alignment horizontal="right" wrapText="1"/>
    </xf>
    <xf numFmtId="9" fontId="22" fillId="34" borderId="17" xfId="42" applyFont="1" applyFill="1" applyBorder="1" applyAlignment="1">
      <alignment horizontal="right" wrapText="1"/>
    </xf>
    <xf numFmtId="9" fontId="21" fillId="37" borderId="24" xfId="42" applyFont="1" applyFill="1" applyBorder="1" applyAlignment="1">
      <alignment horizontal="right" wrapText="1"/>
    </xf>
    <xf numFmtId="9" fontId="22" fillId="33" borderId="10" xfId="42" applyFont="1" applyFill="1" applyBorder="1" applyAlignment="1">
      <alignment horizontal="left" vertical="top" wrapText="1"/>
    </xf>
    <xf numFmtId="9" fontId="22" fillId="37" borderId="18" xfId="42" applyFont="1" applyFill="1" applyBorder="1" applyAlignment="1">
      <alignment horizontal="right" vertical="top" wrapText="1"/>
    </xf>
    <xf numFmtId="9" fontId="22" fillId="37" borderId="18" xfId="42" applyFont="1" applyFill="1" applyBorder="1" applyAlignment="1">
      <alignment horizontal="left" vertical="top" wrapText="1"/>
    </xf>
    <xf numFmtId="9" fontId="0" fillId="33" borderId="0" xfId="0" applyNumberFormat="1" applyFont="1" applyFill="1"/>
    <xf numFmtId="1" fontId="0" fillId="33" borderId="0" xfId="0" applyNumberFormat="1" applyFont="1" applyFill="1"/>
    <xf numFmtId="1" fontId="0" fillId="33" borderId="14" xfId="0" applyNumberFormat="1" applyFont="1" applyFill="1" applyBorder="1"/>
    <xf numFmtId="1" fontId="0" fillId="33" borderId="0" xfId="0" applyNumberFormat="1" applyFont="1" applyFill="1" applyAlignment="1"/>
    <xf numFmtId="1" fontId="0" fillId="33" borderId="0" xfId="0" applyNumberFormat="1" applyFont="1" applyFill="1" applyAlignment="1">
      <alignment horizontal="right"/>
    </xf>
    <xf numFmtId="1" fontId="0" fillId="33" borderId="14" xfId="0" applyNumberFormat="1" applyFont="1" applyFill="1" applyBorder="1" applyAlignment="1">
      <alignment horizontal="right"/>
    </xf>
    <xf numFmtId="1" fontId="22" fillId="33" borderId="0" xfId="0" applyNumberFormat="1" applyFont="1" applyFill="1" applyBorder="1" applyAlignment="1">
      <alignment horizontal="right" wrapText="1"/>
    </xf>
    <xf numFmtId="9" fontId="21" fillId="37" borderId="25" xfId="42" applyFont="1" applyFill="1" applyBorder="1" applyAlignment="1">
      <alignment horizontal="right" wrapText="1"/>
    </xf>
    <xf numFmtId="9" fontId="22" fillId="34" borderId="0" xfId="42" applyNumberFormat="1" applyFont="1" applyFill="1" applyBorder="1" applyAlignment="1">
      <alignment horizontal="right" wrapText="1"/>
    </xf>
    <xf numFmtId="9" fontId="22" fillId="34" borderId="0" xfId="42" applyFont="1" applyFill="1" applyBorder="1" applyAlignment="1">
      <alignment horizontal="right" vertical="top" wrapText="1"/>
    </xf>
    <xf numFmtId="0" fontId="0" fillId="0" borderId="0" xfId="0" applyFont="1" applyBorder="1" applyAlignment="1">
      <alignment horizontal="center" vertical="top" wrapText="1"/>
    </xf>
    <xf numFmtId="0" fontId="24" fillId="0" borderId="18" xfId="0" applyFont="1" applyBorder="1" applyAlignment="1">
      <alignment horizontal="left" vertical="top" wrapText="1"/>
    </xf>
    <xf numFmtId="0" fontId="16" fillId="0" borderId="0" xfId="0" applyFont="1" applyAlignment="1">
      <alignment horizontal="center" vertical="top" wrapText="1"/>
    </xf>
    <xf numFmtId="0" fontId="0" fillId="33" borderId="0" xfId="0" applyFont="1" applyFill="1"/>
    <xf numFmtId="0" fontId="28" fillId="37" borderId="18" xfId="0" applyFont="1" applyFill="1" applyBorder="1" applyAlignment="1">
      <alignment horizontal="center" vertical="center" wrapText="1"/>
    </xf>
    <xf numFmtId="0" fontId="28" fillId="36" borderId="18" xfId="0" applyFont="1" applyFill="1" applyBorder="1" applyAlignment="1">
      <alignment horizontal="center" vertical="center" wrapText="1"/>
    </xf>
    <xf numFmtId="0" fontId="27" fillId="37" borderId="18" xfId="0" applyFont="1" applyFill="1" applyBorder="1" applyAlignment="1">
      <alignment horizontal="center" wrapText="1"/>
    </xf>
    <xf numFmtId="0" fontId="27" fillId="36" borderId="18" xfId="0" applyFont="1" applyFill="1" applyBorder="1" applyAlignment="1">
      <alignment horizontal="center" wrapText="1"/>
    </xf>
    <xf numFmtId="0" fontId="21" fillId="33" borderId="11" xfId="0" applyFont="1" applyFill="1" applyBorder="1" applyAlignment="1">
      <alignment horizontal="center" wrapText="1"/>
    </xf>
    <xf numFmtId="0" fontId="28" fillId="33" borderId="11" xfId="0" applyFont="1" applyFill="1" applyBorder="1" applyAlignment="1">
      <alignment horizontal="right" vertical="center" wrapText="1"/>
    </xf>
    <xf numFmtId="0" fontId="28" fillId="33" borderId="12" xfId="0" applyFont="1" applyFill="1" applyBorder="1" applyAlignment="1">
      <alignment horizontal="right" vertical="center" wrapText="1"/>
    </xf>
    <xf numFmtId="0" fontId="27" fillId="33" borderId="0" xfId="0" applyFont="1" applyFill="1"/>
    <xf numFmtId="0" fontId="16" fillId="38" borderId="18" xfId="0" applyFont="1" applyFill="1" applyBorder="1" applyAlignment="1">
      <alignment vertical="top"/>
    </xf>
    <xf numFmtId="0" fontId="16" fillId="0" borderId="0" xfId="0" applyFont="1" applyAlignment="1">
      <alignment horizontal="center" vertical="top"/>
    </xf>
    <xf numFmtId="0" fontId="25" fillId="0" borderId="0" xfId="0" applyFont="1" applyBorder="1" applyAlignment="1">
      <alignment horizontal="justify" vertical="top" wrapText="1"/>
    </xf>
    <xf numFmtId="0" fontId="16" fillId="0" borderId="0" xfId="0" applyFont="1" applyBorder="1" applyAlignment="1">
      <alignment vertical="top" wrapText="1"/>
    </xf>
    <xf numFmtId="0" fontId="25" fillId="0" borderId="0" xfId="0" applyFont="1" applyBorder="1" applyAlignment="1">
      <alignment vertical="top" wrapText="1"/>
    </xf>
    <xf numFmtId="0" fontId="34" fillId="33" borderId="0" xfId="0" applyFont="1" applyFill="1" applyAlignment="1"/>
    <xf numFmtId="0" fontId="35" fillId="33" borderId="0" xfId="0" applyFont="1" applyFill="1"/>
    <xf numFmtId="0" fontId="35" fillId="33" borderId="0" xfId="0" applyFont="1" applyFill="1" applyAlignment="1"/>
    <xf numFmtId="0" fontId="0" fillId="0" borderId="0" xfId="0" applyFont="1" applyFill="1" applyAlignment="1"/>
    <xf numFmtId="0" fontId="0" fillId="0" borderId="0" xfId="0" applyFont="1" applyBorder="1" applyAlignment="1">
      <alignment vertical="top" wrapText="1"/>
    </xf>
    <xf numFmtId="0" fontId="31" fillId="39" borderId="18" xfId="0" applyFont="1" applyFill="1" applyBorder="1" applyAlignment="1">
      <alignment vertical="top" wrapText="1"/>
    </xf>
    <xf numFmtId="0" fontId="24" fillId="33" borderId="18" xfId="0" applyFont="1" applyFill="1" applyBorder="1" applyAlignment="1">
      <alignment horizontal="left" vertical="top" wrapText="1"/>
    </xf>
    <xf numFmtId="0" fontId="24" fillId="33" borderId="18" xfId="0" applyFont="1" applyFill="1" applyBorder="1" applyAlignment="1">
      <alignment vertical="top" wrapText="1"/>
    </xf>
    <xf numFmtId="0" fontId="24" fillId="0" borderId="18" xfId="0" applyFont="1" applyBorder="1" applyAlignment="1">
      <alignment vertical="top" wrapText="1"/>
    </xf>
    <xf numFmtId="0" fontId="29" fillId="0" borderId="18" xfId="0" applyFont="1" applyBorder="1" applyAlignment="1">
      <alignment vertical="top" wrapText="1"/>
    </xf>
    <xf numFmtId="0" fontId="0" fillId="33" borderId="18" xfId="0" applyFont="1" applyFill="1" applyBorder="1" applyAlignment="1">
      <alignment horizontal="left" vertical="top" wrapText="1"/>
    </xf>
    <xf numFmtId="0" fontId="16" fillId="38" borderId="24" xfId="0" applyFont="1" applyFill="1" applyBorder="1" applyAlignment="1">
      <alignment vertical="top"/>
    </xf>
    <xf numFmtId="0" fontId="0" fillId="0" borderId="0" xfId="0" applyFont="1" applyFill="1" applyBorder="1" applyAlignment="1">
      <alignment horizontal="left" vertical="top"/>
    </xf>
    <xf numFmtId="0" fontId="14" fillId="0" borderId="0" xfId="0" applyFont="1" applyFill="1" applyBorder="1" applyAlignment="1">
      <alignment horizontal="left" vertical="top"/>
    </xf>
    <xf numFmtId="0" fontId="31" fillId="0" borderId="0" xfId="0" applyFont="1" applyFill="1" applyBorder="1" applyAlignment="1">
      <alignment vertical="top" wrapText="1"/>
    </xf>
    <xf numFmtId="0" fontId="0" fillId="0" borderId="0" xfId="0" applyAlignment="1">
      <alignment vertical="top" wrapText="1"/>
    </xf>
    <xf numFmtId="0" fontId="39" fillId="0" borderId="10" xfId="0" applyFont="1" applyFill="1" applyBorder="1" applyAlignment="1">
      <alignment horizontal="right" wrapText="1"/>
    </xf>
    <xf numFmtId="9" fontId="39" fillId="0" borderId="10" xfId="0" applyNumberFormat="1" applyFont="1" applyFill="1" applyBorder="1" applyAlignment="1">
      <alignment horizontal="right" wrapText="1"/>
    </xf>
    <xf numFmtId="0" fontId="39" fillId="33" borderId="10" xfId="0" applyFont="1" applyFill="1" applyBorder="1" applyAlignment="1">
      <alignment horizontal="left" wrapText="1"/>
    </xf>
    <xf numFmtId="10" fontId="39" fillId="0" borderId="10" xfId="0" applyNumberFormat="1" applyFont="1" applyFill="1" applyBorder="1" applyAlignment="1">
      <alignment horizontal="right" wrapText="1"/>
    </xf>
    <xf numFmtId="9" fontId="39" fillId="33" borderId="10" xfId="42" applyFont="1" applyFill="1" applyBorder="1" applyAlignment="1">
      <alignment horizontal="left" wrapText="1"/>
    </xf>
    <xf numFmtId="9" fontId="39" fillId="33" borderId="10" xfId="42" applyNumberFormat="1" applyFont="1" applyFill="1" applyBorder="1" applyAlignment="1">
      <alignment horizontal="left" wrapText="1"/>
    </xf>
    <xf numFmtId="1" fontId="39" fillId="33" borderId="10" xfId="0" applyNumberFormat="1" applyFont="1" applyFill="1" applyBorder="1" applyAlignment="1">
      <alignment horizontal="left" wrapText="1"/>
    </xf>
    <xf numFmtId="10" fontId="39" fillId="33" borderId="10" xfId="42" applyNumberFormat="1" applyFont="1" applyFill="1" applyBorder="1" applyAlignment="1">
      <alignment horizontal="left" wrapText="1"/>
    </xf>
    <xf numFmtId="9" fontId="39" fillId="37" borderId="18" xfId="42" applyFont="1" applyFill="1" applyBorder="1" applyAlignment="1">
      <alignment horizontal="right" wrapText="1"/>
    </xf>
    <xf numFmtId="9" fontId="39" fillId="37" borderId="22" xfId="42" applyFont="1" applyFill="1" applyBorder="1" applyAlignment="1">
      <alignment horizontal="right" wrapText="1"/>
    </xf>
    <xf numFmtId="9" fontId="39" fillId="36" borderId="18" xfId="42" applyFont="1" applyFill="1" applyBorder="1" applyAlignment="1">
      <alignment horizontal="right" wrapText="1"/>
    </xf>
    <xf numFmtId="0" fontId="40" fillId="33" borderId="10" xfId="0" applyFont="1" applyFill="1" applyBorder="1" applyAlignment="1">
      <alignment horizontal="right" wrapText="1"/>
    </xf>
    <xf numFmtId="10" fontId="40" fillId="33" borderId="10" xfId="0" applyNumberFormat="1" applyFont="1" applyFill="1" applyBorder="1" applyAlignment="1">
      <alignment horizontal="right" wrapText="1"/>
    </xf>
    <xf numFmtId="1" fontId="40" fillId="33" borderId="10" xfId="0" applyNumberFormat="1" applyFont="1" applyFill="1" applyBorder="1" applyAlignment="1">
      <alignment horizontal="right" wrapText="1"/>
    </xf>
    <xf numFmtId="9" fontId="39" fillId="0" borderId="10" xfId="42" applyNumberFormat="1" applyFont="1" applyFill="1" applyBorder="1" applyAlignment="1">
      <alignment horizontal="left" wrapText="1"/>
    </xf>
    <xf numFmtId="9" fontId="39" fillId="33" borderId="10" xfId="0" applyNumberFormat="1" applyFont="1" applyFill="1" applyBorder="1" applyAlignment="1">
      <alignment horizontal="left" wrapText="1"/>
    </xf>
    <xf numFmtId="1" fontId="39" fillId="0" borderId="10" xfId="0" applyNumberFormat="1" applyFont="1" applyFill="1" applyBorder="1" applyAlignment="1">
      <alignment horizontal="right" wrapText="1"/>
    </xf>
    <xf numFmtId="9" fontId="39" fillId="37" borderId="18" xfId="42" applyNumberFormat="1" applyFont="1" applyFill="1" applyBorder="1" applyAlignment="1">
      <alignment horizontal="right" wrapText="1"/>
    </xf>
    <xf numFmtId="9" fontId="39" fillId="36" borderId="18" xfId="42" applyNumberFormat="1" applyFont="1" applyFill="1" applyBorder="1" applyAlignment="1">
      <alignment horizontal="right" wrapText="1"/>
    </xf>
    <xf numFmtId="9" fontId="39" fillId="37" borderId="24" xfId="42" applyNumberFormat="1" applyFont="1" applyFill="1" applyBorder="1" applyAlignment="1">
      <alignment horizontal="right" wrapText="1"/>
    </xf>
    <xf numFmtId="9" fontId="39" fillId="37" borderId="24" xfId="42" applyFont="1" applyFill="1" applyBorder="1" applyAlignment="1">
      <alignment horizontal="right" wrapText="1"/>
    </xf>
    <xf numFmtId="9" fontId="39" fillId="36" borderId="24" xfId="42" applyFont="1" applyFill="1" applyBorder="1" applyAlignment="1">
      <alignment horizontal="right" wrapText="1"/>
    </xf>
    <xf numFmtId="1" fontId="39" fillId="33" borderId="10" xfId="0" applyNumberFormat="1" applyFont="1" applyFill="1" applyBorder="1" applyAlignment="1">
      <alignment horizontal="right" wrapText="1"/>
    </xf>
    <xf numFmtId="9" fontId="39" fillId="37" borderId="25" xfId="42" applyNumberFormat="1" applyFont="1" applyFill="1" applyBorder="1" applyAlignment="1">
      <alignment horizontal="right" wrapText="1"/>
    </xf>
    <xf numFmtId="9" fontId="39" fillId="37" borderId="25" xfId="42" applyFont="1" applyFill="1" applyBorder="1" applyAlignment="1">
      <alignment horizontal="right" wrapText="1"/>
    </xf>
    <xf numFmtId="9" fontId="39" fillId="36" borderId="25" xfId="42" applyFont="1" applyFill="1" applyBorder="1" applyAlignment="1">
      <alignment horizontal="right" wrapText="1"/>
    </xf>
    <xf numFmtId="9" fontId="39" fillId="36" borderId="25" xfId="42" applyNumberFormat="1" applyFont="1" applyFill="1" applyBorder="1" applyAlignment="1">
      <alignment horizontal="right" wrapText="1"/>
    </xf>
    <xf numFmtId="0" fontId="39" fillId="33" borderId="10" xfId="0" applyFont="1" applyFill="1" applyBorder="1" applyAlignment="1">
      <alignment horizontal="right" wrapText="1"/>
    </xf>
    <xf numFmtId="9" fontId="39" fillId="33" borderId="10" xfId="0" applyNumberFormat="1" applyFont="1" applyFill="1" applyBorder="1" applyAlignment="1">
      <alignment horizontal="right" wrapText="1"/>
    </xf>
    <xf numFmtId="10" fontId="39" fillId="33" borderId="10" xfId="0" applyNumberFormat="1" applyFont="1" applyFill="1" applyBorder="1" applyAlignment="1">
      <alignment horizontal="right" wrapText="1"/>
    </xf>
    <xf numFmtId="0" fontId="40" fillId="33" borderId="10" xfId="0" applyFont="1" applyFill="1" applyBorder="1" applyAlignment="1">
      <alignment horizontal="left" wrapText="1"/>
    </xf>
    <xf numFmtId="9" fontId="39" fillId="0" borderId="10" xfId="42" applyFont="1" applyFill="1" applyBorder="1" applyAlignment="1">
      <alignment horizontal="right" wrapText="1"/>
    </xf>
    <xf numFmtId="9" fontId="39" fillId="0" borderId="21" xfId="42" applyFont="1" applyFill="1" applyBorder="1" applyAlignment="1">
      <alignment horizontal="right" wrapText="1"/>
    </xf>
    <xf numFmtId="1" fontId="40" fillId="0" borderId="10" xfId="0" applyNumberFormat="1" applyFont="1" applyFill="1" applyBorder="1" applyAlignment="1">
      <alignment horizontal="right" wrapText="1"/>
    </xf>
    <xf numFmtId="9" fontId="40" fillId="0" borderId="10" xfId="42" applyFont="1" applyFill="1" applyBorder="1" applyAlignment="1">
      <alignment horizontal="right" wrapText="1"/>
    </xf>
    <xf numFmtId="2" fontId="40" fillId="0" borderId="10" xfId="0" applyNumberFormat="1" applyFont="1" applyFill="1" applyBorder="1" applyAlignment="1">
      <alignment horizontal="right" wrapText="1"/>
    </xf>
    <xf numFmtId="10" fontId="39" fillId="0" borderId="21" xfId="0" applyNumberFormat="1" applyFont="1" applyFill="1" applyBorder="1" applyAlignment="1">
      <alignment horizontal="right" wrapText="1"/>
    </xf>
    <xf numFmtId="0" fontId="40" fillId="0" borderId="10" xfId="0" applyFont="1" applyFill="1" applyBorder="1" applyAlignment="1">
      <alignment horizontal="right" wrapText="1"/>
    </xf>
    <xf numFmtId="10" fontId="40" fillId="0" borderId="10" xfId="0" applyNumberFormat="1" applyFont="1" applyFill="1" applyBorder="1" applyAlignment="1">
      <alignment horizontal="right" wrapText="1"/>
    </xf>
    <xf numFmtId="0" fontId="14" fillId="37" borderId="18" xfId="0" applyFont="1" applyFill="1" applyBorder="1"/>
    <xf numFmtId="0" fontId="14" fillId="36" borderId="18" xfId="0" applyFont="1" applyFill="1" applyBorder="1"/>
    <xf numFmtId="9" fontId="40" fillId="37" borderId="18" xfId="42" applyFont="1" applyFill="1" applyBorder="1" applyAlignment="1">
      <alignment horizontal="right" wrapText="1"/>
    </xf>
    <xf numFmtId="2" fontId="40" fillId="37" borderId="18" xfId="0" applyNumberFormat="1" applyFont="1" applyFill="1" applyBorder="1" applyAlignment="1">
      <alignment horizontal="right" wrapText="1"/>
    </xf>
    <xf numFmtId="9" fontId="40" fillId="36" borderId="18" xfId="42" applyFont="1" applyFill="1" applyBorder="1" applyAlignment="1">
      <alignment horizontal="right" wrapText="1"/>
    </xf>
    <xf numFmtId="0" fontId="39" fillId="36" borderId="18" xfId="0" applyFont="1" applyFill="1" applyBorder="1" applyAlignment="1">
      <alignment horizontal="left" wrapText="1"/>
    </xf>
    <xf numFmtId="10" fontId="39" fillId="36" borderId="18" xfId="0" applyNumberFormat="1" applyFont="1" applyFill="1" applyBorder="1" applyAlignment="1">
      <alignment horizontal="right" wrapText="1"/>
    </xf>
    <xf numFmtId="1" fontId="39" fillId="0" borderId="20" xfId="0" applyNumberFormat="1" applyFont="1" applyFill="1" applyBorder="1" applyAlignment="1">
      <alignment horizontal="right" wrapText="1"/>
    </xf>
    <xf numFmtId="0" fontId="14" fillId="33" borderId="18" xfId="0" applyFont="1" applyFill="1" applyBorder="1"/>
    <xf numFmtId="0" fontId="39" fillId="33" borderId="18" xfId="0" applyFont="1" applyFill="1" applyBorder="1" applyAlignment="1">
      <alignment horizontal="right" wrapText="1"/>
    </xf>
    <xf numFmtId="0" fontId="39" fillId="33" borderId="21" xfId="0" applyFont="1" applyFill="1" applyBorder="1" applyAlignment="1">
      <alignment horizontal="left" wrapText="1"/>
    </xf>
    <xf numFmtId="9" fontId="39" fillId="33" borderId="10" xfId="42" applyNumberFormat="1" applyFont="1" applyFill="1" applyBorder="1" applyAlignment="1">
      <alignment horizontal="right" wrapText="1"/>
    </xf>
    <xf numFmtId="10" fontId="39" fillId="33" borderId="10" xfId="42" applyNumberFormat="1" applyFont="1" applyFill="1" applyBorder="1" applyAlignment="1">
      <alignment wrapText="1"/>
    </xf>
    <xf numFmtId="10" fontId="39" fillId="33" borderId="10" xfId="42" applyNumberFormat="1" applyFont="1" applyFill="1" applyBorder="1" applyAlignment="1">
      <alignment horizontal="right" wrapText="1"/>
    </xf>
    <xf numFmtId="0" fontId="41" fillId="33" borderId="0" xfId="0" applyFont="1" applyFill="1"/>
    <xf numFmtId="0" fontId="41" fillId="33" borderId="0" xfId="0" applyFont="1" applyFill="1" applyBorder="1"/>
    <xf numFmtId="0" fontId="0" fillId="33" borderId="16" xfId="0" applyFont="1" applyFill="1" applyBorder="1"/>
    <xf numFmtId="0" fontId="0" fillId="33" borderId="0" xfId="0" applyFont="1" applyFill="1"/>
    <xf numFmtId="0" fontId="21" fillId="37" borderId="18" xfId="0" applyFont="1" applyFill="1" applyBorder="1" applyAlignment="1">
      <alignment horizontal="center" vertical="center" wrapText="1"/>
    </xf>
    <xf numFmtId="0" fontId="21" fillId="36" borderId="18"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2" xfId="0" applyFont="1" applyFill="1" applyBorder="1" applyAlignment="1">
      <alignment horizontal="center" wrapText="1"/>
    </xf>
    <xf numFmtId="0" fontId="0" fillId="33" borderId="0" xfId="0" applyFont="1" applyFill="1" applyAlignment="1"/>
    <xf numFmtId="0" fontId="21" fillId="37" borderId="18" xfId="0" applyFont="1" applyFill="1" applyBorder="1" applyAlignment="1">
      <alignment horizontal="center" vertical="center" wrapText="1"/>
    </xf>
    <xf numFmtId="0" fontId="21" fillId="36" borderId="18"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5" xfId="0" applyFont="1" applyFill="1" applyBorder="1" applyAlignment="1">
      <alignment horizontal="center" wrapText="1"/>
    </xf>
    <xf numFmtId="0" fontId="21" fillId="33" borderId="12" xfId="0" applyFont="1" applyFill="1" applyBorder="1" applyAlignment="1">
      <alignment horizontal="center" wrapText="1"/>
    </xf>
    <xf numFmtId="0" fontId="28" fillId="33" borderId="15" xfId="0" applyFont="1" applyFill="1" applyBorder="1" applyAlignment="1">
      <alignment horizontal="center" vertical="center" wrapText="1"/>
    </xf>
    <xf numFmtId="0" fontId="28" fillId="33" borderId="12" xfId="0" applyFont="1" applyFill="1" applyBorder="1" applyAlignment="1">
      <alignment horizontal="center" vertical="center" wrapText="1"/>
    </xf>
    <xf numFmtId="0" fontId="0" fillId="33" borderId="0" xfId="0" applyFont="1" applyFill="1" applyBorder="1" applyAlignment="1">
      <alignment horizontal="center" vertical="top"/>
    </xf>
    <xf numFmtId="0" fontId="0" fillId="33" borderId="0" xfId="0" applyFont="1" applyFill="1" applyBorder="1" applyAlignment="1">
      <alignment horizontal="center"/>
    </xf>
    <xf numFmtId="0" fontId="22" fillId="33" borderId="0" xfId="0" applyFont="1" applyFill="1" applyBorder="1" applyAlignment="1">
      <alignment horizontal="center" wrapText="1"/>
    </xf>
    <xf numFmtId="0" fontId="20" fillId="33" borderId="0" xfId="0" applyFont="1" applyFill="1" applyAlignment="1">
      <alignment wrapText="1"/>
    </xf>
    <xf numFmtId="0" fontId="0" fillId="33" borderId="0" xfId="0" applyFont="1" applyFill="1"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E67D"/>
      <color rgb="FFFFD629"/>
      <color rgb="FF663300"/>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Sources d’information général, N= 204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'Sources d''informations santé'!$L$18</c:f>
              <c:strCache>
                <c:ptCount val="1"/>
                <c:pt idx="0">
                  <c:v>Hommes (105)</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E5-4754-B66E-5E86B9B20C9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'Sources d''informations santé'!$N$19:$N$36</c:f>
                <c:numCache>
                  <c:formatCode>General</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plus>
            <c:minus>
              <c:numRef>
                <c:f>'Sources d''informations santé'!$M$19:$M$36</c:f>
                <c:numCache>
                  <c:formatCode>General</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minus>
            <c:spPr>
              <a:noFill/>
              <a:ln w="9525" cap="flat" cmpd="sng" algn="ctr">
                <a:solidFill>
                  <a:schemeClr val="tx1"/>
                </a:solidFill>
                <a:round/>
              </a:ln>
              <a:effectLst/>
            </c:spPr>
          </c:errBars>
          <c:cat>
            <c:strRef>
              <c:f>'Sources d''informations santé'!$K$19:$K$36</c:f>
              <c:strCache>
                <c:ptCount val="18"/>
                <c:pt idx="0">
                  <c:v>Agent de santé</c:v>
                </c:pt>
                <c:pt idx="1">
                  <c:v>Agent/ relais communautaire </c:v>
                </c:pt>
                <c:pt idx="2">
                  <c:v>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f>'Sources d''informations santé'!$L$19:$L$36</c:f>
              <c:numCache>
                <c:formatCode>0%</c:formatCode>
                <c:ptCount val="18"/>
                <c:pt idx="0">
                  <c:v>0.11428571428571428</c:v>
                </c:pt>
                <c:pt idx="1">
                  <c:v>5.7142857142857141E-2</c:v>
                </c:pt>
                <c:pt idx="2">
                  <c:v>4.7619047619047616E-2</c:v>
                </c:pt>
                <c:pt idx="3">
                  <c:v>9.5238095238095233E-2</c:v>
                </c:pt>
                <c:pt idx="4">
                  <c:v>4.7619047619047616E-2</c:v>
                </c:pt>
                <c:pt idx="5">
                  <c:v>5.7142857142857141E-2</c:v>
                </c:pt>
                <c:pt idx="6">
                  <c:v>1.9047619047619049E-2</c:v>
                </c:pt>
                <c:pt idx="7">
                  <c:v>4.7619047619047616E-2</c:v>
                </c:pt>
                <c:pt idx="8">
                  <c:v>4.7619047619047616E-2</c:v>
                </c:pt>
                <c:pt idx="9">
                  <c:v>2.8571428571428571E-2</c:v>
                </c:pt>
                <c:pt idx="10">
                  <c:v>7.6190476190476197E-2</c:v>
                </c:pt>
                <c:pt idx="11">
                  <c:v>6.6666666666666666E-2</c:v>
                </c:pt>
                <c:pt idx="12">
                  <c:v>7.6190476190476197E-2</c:v>
                </c:pt>
                <c:pt idx="13">
                  <c:v>9.5238095238095233E-2</c:v>
                </c:pt>
                <c:pt idx="14">
                  <c:v>0</c:v>
                </c:pt>
                <c:pt idx="15">
                  <c:v>3.8095238095238099E-2</c:v>
                </c:pt>
                <c:pt idx="16">
                  <c:v>4.7619047619047616E-2</c:v>
                </c:pt>
                <c:pt idx="17">
                  <c:v>3.8095238095238099E-2</c:v>
                </c:pt>
              </c:numCache>
            </c:numRef>
          </c:val>
          <c:extLst>
            <c:ext xmlns:c16="http://schemas.microsoft.com/office/drawing/2014/chart" uri="{C3380CC4-5D6E-409C-BE32-E72D297353CC}">
              <c16:uniqueId val="{00000001-BEE5-4754-B66E-5E86B9B20C96}"/>
            </c:ext>
          </c:extLst>
        </c:ser>
        <c:ser>
          <c:idx val="3"/>
          <c:order val="3"/>
          <c:tx>
            <c:strRef>
              <c:f>'Sources d''informations santé'!$O$18</c:f>
              <c:strCache>
                <c:ptCount val="1"/>
                <c:pt idx="0">
                  <c:v>Femmes (99)</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'Sources d''informations santé'!$Q$19:$Q$36</c:f>
                <c:numCache>
                  <c:formatCode>General</c:formatCode>
                  <c:ptCount val="18"/>
                  <c:pt idx="0">
                    <c:v>8.9898989898989923E-3</c:v>
                  </c:pt>
                  <c:pt idx="1">
                    <c:v>8.8888888888888906E-3</c:v>
                  </c:pt>
                  <c:pt idx="2">
                    <c:v>1.959595959595959E-2</c:v>
                  </c:pt>
                  <c:pt idx="3">
                    <c:v>9.4949494949494936E-3</c:v>
                  </c:pt>
                  <c:pt idx="4">
                    <c:v>1.959595959595959E-2</c:v>
                  </c:pt>
                  <c:pt idx="5">
                    <c:v>1.9494949494949503E-2</c:v>
                  </c:pt>
                  <c:pt idx="6">
                    <c:v>1.9696969696969699E-2</c:v>
                  </c:pt>
                  <c:pt idx="7">
                    <c:v>9.1919191919191817E-3</c:v>
                  </c:pt>
                  <c:pt idx="8">
                    <c:v>-5.0505050505050136E-4</c:v>
                  </c:pt>
                  <c:pt idx="9">
                    <c:v>9.9393939393939396E-2</c:v>
                  </c:pt>
                  <c:pt idx="10">
                    <c:v>-6.0606060606060996E-4</c:v>
                  </c:pt>
                  <c:pt idx="11">
                    <c:v>3.9797979797979791E-2</c:v>
                  </c:pt>
                  <c:pt idx="12">
                    <c:v>9.4949494949494936E-3</c:v>
                  </c:pt>
                  <c:pt idx="13">
                    <c:v>1.9494949494949503E-2</c:v>
                  </c:pt>
                  <c:pt idx="14">
                    <c:v>1.9696969696969699E-2</c:v>
                  </c:pt>
                  <c:pt idx="15">
                    <c:v>1.959595959595959E-2</c:v>
                  </c:pt>
                  <c:pt idx="16">
                    <c:v>9.4949494949494936E-3</c:v>
                  </c:pt>
                  <c:pt idx="17">
                    <c:v>9.1919191919191817E-3</c:v>
                  </c:pt>
                </c:numCache>
              </c:numRef>
            </c:plus>
            <c:minus>
              <c:numRef>
                <c:f>'Sources d''informations santé'!$P$19:$P$36</c:f>
                <c:numCache>
                  <c:formatCode>General</c:formatCode>
                  <c:ptCount val="18"/>
                  <c:pt idx="0">
                    <c:v>5.1010101010101006E-2</c:v>
                  </c:pt>
                  <c:pt idx="1">
                    <c:v>0.1111111111111111</c:v>
                  </c:pt>
                  <c:pt idx="2">
                    <c:v>3.0404040404040406E-2</c:v>
                  </c:pt>
                  <c:pt idx="3">
                    <c:v>4.0505050505050502E-2</c:v>
                  </c:pt>
                  <c:pt idx="4">
                    <c:v>3.0404040404040406E-2</c:v>
                  </c:pt>
                  <c:pt idx="5">
                    <c:v>3.0505050505050504E-2</c:v>
                  </c:pt>
                  <c:pt idx="6">
                    <c:v>1.0303030303030303E-2</c:v>
                  </c:pt>
                  <c:pt idx="7">
                    <c:v>5.0808080808080816E-2</c:v>
                  </c:pt>
                  <c:pt idx="8">
                    <c:v>2.0505050505050505E-2</c:v>
                  </c:pt>
                  <c:pt idx="9">
                    <c:v>3.0606060606060609E-2</c:v>
                  </c:pt>
                  <c:pt idx="10">
                    <c:v>3.0606060606060609E-2</c:v>
                  </c:pt>
                  <c:pt idx="11">
                    <c:v>2.0202020202020332E-4</c:v>
                  </c:pt>
                  <c:pt idx="12">
                    <c:v>3.0505050505050504E-2</c:v>
                  </c:pt>
                  <c:pt idx="13">
                    <c:v>3.0505050505050504E-2</c:v>
                  </c:pt>
                  <c:pt idx="14">
                    <c:v>1.0303030303030303E-2</c:v>
                  </c:pt>
                  <c:pt idx="15">
                    <c:v>3.0404040404040406E-2</c:v>
                  </c:pt>
                  <c:pt idx="16">
                    <c:v>4.0505050505050502E-2</c:v>
                  </c:pt>
                  <c:pt idx="17">
                    <c:v>5.0808080808080816E-2</c:v>
                  </c:pt>
                </c:numCache>
              </c:numRef>
            </c:minus>
            <c:spPr>
              <a:noFill/>
              <a:ln w="12700" cap="flat" cmpd="sng" algn="ctr">
                <a:solidFill>
                  <a:schemeClr val="tx1"/>
                </a:solidFill>
                <a:round/>
              </a:ln>
              <a:effectLst/>
            </c:spPr>
          </c:errBars>
          <c:cat>
            <c:strRef>
              <c:f>'Sources d''informations santé'!$K$19:$K$36</c:f>
              <c:strCache>
                <c:ptCount val="18"/>
                <c:pt idx="0">
                  <c:v>Agent de santé</c:v>
                </c:pt>
                <c:pt idx="1">
                  <c:v>Agent/ relais communautaire </c:v>
                </c:pt>
                <c:pt idx="2">
                  <c:v>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f>'Sources d''informations santé'!$O$19:$O$36</c:f>
              <c:numCache>
                <c:formatCode>0%</c:formatCode>
                <c:ptCount val="18"/>
                <c:pt idx="0">
                  <c:v>0.10101010101010101</c:v>
                </c:pt>
                <c:pt idx="1">
                  <c:v>0.1111111111111111</c:v>
                </c:pt>
                <c:pt idx="2">
                  <c:v>4.0404040404040407E-2</c:v>
                </c:pt>
                <c:pt idx="3">
                  <c:v>5.0505050505050504E-2</c:v>
                </c:pt>
                <c:pt idx="4">
                  <c:v>4.0404040404040407E-2</c:v>
                </c:pt>
                <c:pt idx="5">
                  <c:v>5.0505050505050504E-2</c:v>
                </c:pt>
                <c:pt idx="6">
                  <c:v>3.0303030303030304E-2</c:v>
                </c:pt>
                <c:pt idx="7">
                  <c:v>8.0808080808080815E-2</c:v>
                </c:pt>
                <c:pt idx="8">
                  <c:v>5.0505050505050504E-2</c:v>
                </c:pt>
                <c:pt idx="9">
                  <c:v>6.0606060606060608E-2</c:v>
                </c:pt>
                <c:pt idx="10">
                  <c:v>6.0606060606060608E-2</c:v>
                </c:pt>
                <c:pt idx="11">
                  <c:v>2.0202020202020204E-2</c:v>
                </c:pt>
                <c:pt idx="12">
                  <c:v>5.0505050505050504E-2</c:v>
                </c:pt>
                <c:pt idx="13">
                  <c:v>5.0505050505050504E-2</c:v>
                </c:pt>
                <c:pt idx="14">
                  <c:v>3.0303030303030304E-2</c:v>
                </c:pt>
                <c:pt idx="15">
                  <c:v>4.0404040404040407E-2</c:v>
                </c:pt>
                <c:pt idx="16">
                  <c:v>5.0505050505050504E-2</c:v>
                </c:pt>
                <c:pt idx="17">
                  <c:v>8.0808080808080815E-2</c:v>
                </c:pt>
              </c:numCache>
            </c:numRef>
          </c:val>
          <c:extLst>
            <c:ext xmlns:c16="http://schemas.microsoft.com/office/drawing/2014/chart" uri="{C3380CC4-5D6E-409C-BE32-E72D297353CC}">
              <c16:uniqueId val="{00000005-BEE5-4754-B66E-5E86B9B20C96}"/>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'Sources d''informations santé'!$K$19:$K$36</c15:sqref>
                        </c15:formulaRef>
                      </c:ext>
                    </c:extLst>
                    <c:strCache>
                      <c:ptCount val="18"/>
                      <c:pt idx="0">
                        <c:v>Agent de santé</c:v>
                      </c:pt>
                      <c:pt idx="1">
                        <c:v>Agent/ relais communautaire </c:v>
                      </c:pt>
                      <c:pt idx="2">
                        <c:v>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BEE5-4754-B66E-5E86B9B20C9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'Sources d''informations santé'!$K$19:$K$36</c15:sqref>
                        </c15:formulaRef>
                      </c:ext>
                    </c:extLst>
                    <c:strCache>
                      <c:ptCount val="18"/>
                      <c:pt idx="0">
                        <c:v>Agent de santé</c:v>
                      </c:pt>
                      <c:pt idx="1">
                        <c:v>Agent/ relais communautaire </c:v>
                      </c:pt>
                      <c:pt idx="2">
                        <c:v>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BEE5-4754-B66E-5E86B9B20C96}"/>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2"/>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aux affiches ou aux dépliants,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'!$M$69</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63-4DDF-B9F9-37D8988B116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'!$O$70:$O$74</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'!$N$70:$N$74</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'!$M$70:$M$74</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D763-4DDF-B9F9-37D8988B1166}"/>
            </c:ext>
          </c:extLst>
        </c:ser>
        <c:ser>
          <c:idx val="3"/>
          <c:order val="3"/>
          <c:tx>
            <c:strRef>
              <c:f>'Confiance l''information santé '!$P$69</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'!$R$70:$R$74</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'!$Q$70:$Q$74</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'!$P$70:$P$74</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D763-4DDF-B9F9-37D8988B1166}"/>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D763-4DDF-B9F9-37D8988B116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D763-4DDF-B9F9-37D8988B1166}"/>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aux médias sociaux (par exemple, Facebook, WhatsApp, Twitter, Instagram) ,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'!$M$81</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BE-4715-81FA-AB8010ED720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'!$O$82:$O$86</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'!$N$82:$N$86</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'!$M$82:$M$86</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4ABE-4715-81FA-AB8010ED7202}"/>
            </c:ext>
          </c:extLst>
        </c:ser>
        <c:ser>
          <c:idx val="3"/>
          <c:order val="3"/>
          <c:tx>
            <c:strRef>
              <c:f>'Confiance l''information santé '!$P$81</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'!$R$82:$R$86</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'!$Q$82:$Q$86</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'!$P$82:$P$86</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4ABE-4715-81FA-AB8010ED7202}"/>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4ABE-4715-81FA-AB8010ED720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4ABE-4715-81FA-AB8010ED7202}"/>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aux responsables de la communauté (par exemple, les chefs de localité),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'!$M$93</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D9-4127-968D-62498A957C3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'!$O$94:$O$98</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'!$N$94:$N$98</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'!$M$94:$M$98</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F4D9-4127-968D-62498A957C34}"/>
            </c:ext>
          </c:extLst>
        </c:ser>
        <c:ser>
          <c:idx val="3"/>
          <c:order val="3"/>
          <c:tx>
            <c:strRef>
              <c:f>'Confiance l''information santé '!$P$93</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'!$R$94:$R$98</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'!$Q$94:$Q$98</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'!$P$94:$P$98</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F4D9-4127-968D-62498A957C34}"/>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F4D9-4127-968D-62498A957C3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F4D9-4127-968D-62498A957C34}"/>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aux chefs religieux,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'!$M$105</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05-4C38-96F7-C640AB183A9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'!$R$106:$R$110</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'!$Q$106:$Q$110</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'!$M$106:$M$110</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2805-4C38-96F7-C640AB183A9F}"/>
            </c:ext>
          </c:extLst>
        </c:ser>
        <c:ser>
          <c:idx val="3"/>
          <c:order val="3"/>
          <c:tx>
            <c:strRef>
              <c:f>'Confiance l''information santé '!$P$105</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'Sources d''informations santé'!$Q$19:$Q$36</c:f>
                <c:numCache>
                  <c:formatCode>General</c:formatCode>
                  <c:ptCount val="18"/>
                  <c:pt idx="0">
                    <c:v>8.9898989898989923E-3</c:v>
                  </c:pt>
                  <c:pt idx="1">
                    <c:v>8.8888888888888906E-3</c:v>
                  </c:pt>
                  <c:pt idx="2">
                    <c:v>1.959595959595959E-2</c:v>
                  </c:pt>
                  <c:pt idx="3">
                    <c:v>9.4949494949494936E-3</c:v>
                  </c:pt>
                  <c:pt idx="4">
                    <c:v>1.959595959595959E-2</c:v>
                  </c:pt>
                  <c:pt idx="5">
                    <c:v>1.9494949494949503E-2</c:v>
                  </c:pt>
                  <c:pt idx="6">
                    <c:v>1.9696969696969699E-2</c:v>
                  </c:pt>
                  <c:pt idx="7">
                    <c:v>9.1919191919191817E-3</c:v>
                  </c:pt>
                  <c:pt idx="8">
                    <c:v>-5.0505050505050136E-4</c:v>
                  </c:pt>
                  <c:pt idx="9">
                    <c:v>9.9393939393939396E-2</c:v>
                  </c:pt>
                  <c:pt idx="10">
                    <c:v>-6.0606060606060996E-4</c:v>
                  </c:pt>
                  <c:pt idx="11">
                    <c:v>3.9797979797979791E-2</c:v>
                  </c:pt>
                  <c:pt idx="12">
                    <c:v>9.4949494949494936E-3</c:v>
                  </c:pt>
                  <c:pt idx="13">
                    <c:v>1.9494949494949503E-2</c:v>
                  </c:pt>
                  <c:pt idx="14">
                    <c:v>1.9696969696969699E-2</c:v>
                  </c:pt>
                  <c:pt idx="15">
                    <c:v>1.959595959595959E-2</c:v>
                  </c:pt>
                  <c:pt idx="16">
                    <c:v>9.4949494949494936E-3</c:v>
                  </c:pt>
                  <c:pt idx="17">
                    <c:v>9.1919191919191817E-3</c:v>
                  </c:pt>
                </c:numCache>
              </c:numRef>
            </c:plus>
            <c:minus>
              <c:numRef>
                <c:f>'Sources d''informations santé'!$P$19:$P$36</c:f>
                <c:numCache>
                  <c:formatCode>General</c:formatCode>
                  <c:ptCount val="18"/>
                  <c:pt idx="0">
                    <c:v>5.1010101010101006E-2</c:v>
                  </c:pt>
                  <c:pt idx="1">
                    <c:v>0.1111111111111111</c:v>
                  </c:pt>
                  <c:pt idx="2">
                    <c:v>3.0404040404040406E-2</c:v>
                  </c:pt>
                  <c:pt idx="3">
                    <c:v>4.0505050505050502E-2</c:v>
                  </c:pt>
                  <c:pt idx="4">
                    <c:v>3.0404040404040406E-2</c:v>
                  </c:pt>
                  <c:pt idx="5">
                    <c:v>3.0505050505050504E-2</c:v>
                  </c:pt>
                  <c:pt idx="6">
                    <c:v>1.0303030303030303E-2</c:v>
                  </c:pt>
                  <c:pt idx="7">
                    <c:v>5.0808080808080816E-2</c:v>
                  </c:pt>
                  <c:pt idx="8">
                    <c:v>2.0505050505050505E-2</c:v>
                  </c:pt>
                  <c:pt idx="9">
                    <c:v>3.0606060606060609E-2</c:v>
                  </c:pt>
                  <c:pt idx="10">
                    <c:v>3.0606060606060609E-2</c:v>
                  </c:pt>
                  <c:pt idx="11">
                    <c:v>2.0202020202020332E-4</c:v>
                  </c:pt>
                  <c:pt idx="12">
                    <c:v>3.0505050505050504E-2</c:v>
                  </c:pt>
                  <c:pt idx="13">
                    <c:v>3.0505050505050504E-2</c:v>
                  </c:pt>
                  <c:pt idx="14">
                    <c:v>1.0303030303030303E-2</c:v>
                  </c:pt>
                  <c:pt idx="15">
                    <c:v>3.0404040404040406E-2</c:v>
                  </c:pt>
                  <c:pt idx="16">
                    <c:v>4.0505050505050502E-2</c:v>
                  </c:pt>
                  <c:pt idx="17">
                    <c:v>5.0808080808080816E-2</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'!$P$106:$P$110</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2805-4C38-96F7-C640AB183A9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2805-4C38-96F7-C640AB183A9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2805-4C38-96F7-C640AB183A9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à votre famille,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'!$M$117</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4D-4C4B-A94B-18E6889F54C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'!$O$118:$O$122</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'!$N$118:$N$122</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'!$M$118:$M$122</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854D-4C4B-A94B-18E6889F54C0}"/>
            </c:ext>
          </c:extLst>
        </c:ser>
        <c:ser>
          <c:idx val="3"/>
          <c:order val="3"/>
          <c:tx>
            <c:strRef>
              <c:f>'Confiance l''information santé '!$P$117</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'!$R$118:$R$122</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'!$Q$118:$Q$122</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'!$P$118:$P$122</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854D-4C4B-A94B-18E6889F54C0}"/>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854D-4C4B-A94B-18E6889F54C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854D-4C4B-A94B-18E6889F54C0}"/>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à vos amis ,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'!$M$129</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4B-4D15-B618-E35B28C61A2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'!$O$130:$O$134</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'!$N$130:$N$134</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'!$M$130:$M$134</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8A4B-4D15-B618-E35B28C61A21}"/>
            </c:ext>
          </c:extLst>
        </c:ser>
        <c:ser>
          <c:idx val="3"/>
          <c:order val="3"/>
          <c:tx>
            <c:strRef>
              <c:f>'Confiance l''information santé '!$P$129</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'!$R$130:$R$134</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'!$Q$130:$Q$134</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'!$P$130:$P$134</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8A4B-4D15-B618-E35B28C61A21}"/>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8A4B-4D15-B618-E35B28C61A2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8A4B-4D15-B618-E35B28C61A21}"/>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à l’école,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'!$M$141</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4D-4765-B5E7-E25FAB45A79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'!$O$142:$O$146</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'!$N$142:$N$146</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'!$M$142:$M$146</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5E4D-4765-B5E7-E25FAB45A792}"/>
            </c:ext>
          </c:extLst>
        </c:ser>
        <c:ser>
          <c:idx val="3"/>
          <c:order val="3"/>
          <c:tx>
            <c:strRef>
              <c:f>'Confiance l''information santé '!$P$141</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'!$R$142:$R$146</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'!$Q$142:$Q$146</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'!$P$142:$P$146</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5E4D-4765-B5E7-E25FAB45A792}"/>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5E4D-4765-B5E7-E25FAB45A79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5E4D-4765-B5E7-E25FAB45A792}"/>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à la radio sidewalk,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'!$M$153</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46-425E-A1D2-6576CEF1D17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'!$O$154:$O$158</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'!$N$154:$N$158</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'!$M$154:$M$158</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CC46-425E-A1D2-6576CEF1D176}"/>
            </c:ext>
          </c:extLst>
        </c:ser>
        <c:ser>
          <c:idx val="3"/>
          <c:order val="3"/>
          <c:tx>
            <c:strRef>
              <c:f>'Confiance l''information santé '!$P$153</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'!$R$154:$R$158</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'!$Q$154:$Q$158</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'!$P$154:$P$158</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CC46-425E-A1D2-6576CEF1D176}"/>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CC46-425E-A1D2-6576CEF1D17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CC46-425E-A1D2-6576CEF1D176}"/>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aux Formations Sanitaires (FOSA),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'!$M$165</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44-4BF2-9630-B5C70F135EC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'!$O$166:$O$170</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'!$N$166:$N$170</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'!$M$166:$M$170</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5F44-4BF2-9630-B5C70F135ECF}"/>
            </c:ext>
          </c:extLst>
        </c:ser>
        <c:ser>
          <c:idx val="3"/>
          <c:order val="3"/>
          <c:tx>
            <c:strRef>
              <c:f>'Confiance l''information santé '!$P$165</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'!$R$166:$R$170</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'!$Q$166:$Q$170</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'!$P$166:$P$170</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5F44-4BF2-9630-B5C70F135EC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'Confiance l''information santé '!$N$165</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'Confiance l''information santé '!$N$166:$N$170</c15:sqref>
                        </c15:formulaRef>
                      </c:ext>
                    </c:extLst>
                    <c:numCache>
                      <c:formatCode>0%</c:formatCode>
                      <c:ptCount val="5"/>
                      <c:pt idx="0">
                        <c:v>2.9587628865979376E-2</c:v>
                      </c:pt>
                      <c:pt idx="1">
                        <c:v>5.3298969072164915E-2</c:v>
                      </c:pt>
                      <c:pt idx="2">
                        <c:v>4.4639175257731964E-2</c:v>
                      </c:pt>
                      <c:pt idx="3">
                        <c:v>2.0927835051546391E-2</c:v>
                      </c:pt>
                      <c:pt idx="4">
                        <c:v>3.1546391752577313E-2</c:v>
                      </c:pt>
                    </c:numCache>
                  </c:numRef>
                </c:val>
                <c:extLst>
                  <c:ext xmlns:c16="http://schemas.microsoft.com/office/drawing/2014/chart" uri="{C3380CC4-5D6E-409C-BE32-E72D297353CC}">
                    <c16:uniqueId val="{00000003-5F44-4BF2-9630-B5C70F135EC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'Confiance l''information santé '!$O$165</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'Confiance l''information santé '!$O$166:$O$170</c15:sqref>
                        </c15:formulaRef>
                      </c:ext>
                    </c:extLst>
                    <c:numCache>
                      <c:formatCode>0%</c:formatCode>
                      <c:ptCount val="5"/>
                      <c:pt idx="0">
                        <c:v>3.0412371134020622E-2</c:v>
                      </c:pt>
                      <c:pt idx="1">
                        <c:v>6.6701030927835081E-2</c:v>
                      </c:pt>
                      <c:pt idx="2">
                        <c:v>2.5360824742268029E-2</c:v>
                      </c:pt>
                      <c:pt idx="3">
                        <c:v>1.907216494845361E-2</c:v>
                      </c:pt>
                      <c:pt idx="4">
                        <c:v>2.8453608247422685E-2</c:v>
                      </c:pt>
                    </c:numCache>
                  </c:numRef>
                </c:val>
                <c:extLst xmlns:c15="http://schemas.microsoft.com/office/drawing/2012/chart">
                  <c:ext xmlns:c16="http://schemas.microsoft.com/office/drawing/2014/chart" uri="{C3380CC4-5D6E-409C-BE32-E72D297353CC}">
                    <c16:uniqueId val="{00000004-5F44-4BF2-9630-B5C70F135EC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En votre opinion, quels sont les problèmes de santé qui affectent la santé du plus grand nombre de personnes dans votre communauté ?, N= 325</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'Principales préoccupations sani'!$L$9</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9B-4B02-B3A5-E2306B0BEF2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'Principales préoccupations sani'!$N$10:$N$21</c:f>
                <c:numCache>
                  <c:formatCode>General</c:formatCode>
                  <c:ptCount val="12"/>
                  <c:pt idx="0">
                    <c:v>4.8750000000000016E-2</c:v>
                  </c:pt>
                  <c:pt idx="1">
                    <c:v>4.8750000000000016E-2</c:v>
                  </c:pt>
                  <c:pt idx="2">
                    <c:v>2.5000000000000008E-2</c:v>
                  </c:pt>
                  <c:pt idx="3">
                    <c:v>8.7500000000000008E-3</c:v>
                  </c:pt>
                  <c:pt idx="4">
                    <c:v>1.3749999999999998E-2</c:v>
                  </c:pt>
                  <c:pt idx="5">
                    <c:v>6.25E-2</c:v>
                  </c:pt>
                  <c:pt idx="6">
                    <c:v>2.1250000000000002E-2</c:v>
                  </c:pt>
                  <c:pt idx="7">
                    <c:v>0.03</c:v>
                  </c:pt>
                  <c:pt idx="8">
                    <c:v>2.75E-2</c:v>
                  </c:pt>
                  <c:pt idx="9">
                    <c:v>6.5000000000000016E-2</c:v>
                  </c:pt>
                  <c:pt idx="10">
                    <c:v>7.375000000000001E-2</c:v>
                  </c:pt>
                  <c:pt idx="11">
                    <c:v>3.4999999999999996E-2</c:v>
                  </c:pt>
                </c:numCache>
              </c:numRef>
            </c:plus>
            <c:minus>
              <c:numRef>
                <c:f>'Principales préoccupations sani'!$M$10:$M$21</c:f>
                <c:numCache>
                  <c:formatCode>General</c:formatCode>
                  <c:ptCount val="12"/>
                  <c:pt idx="0">
                    <c:v>8.1249999999999989E-2</c:v>
                  </c:pt>
                  <c:pt idx="1">
                    <c:v>5.1250000000000018E-2</c:v>
                  </c:pt>
                  <c:pt idx="2">
                    <c:v>4.4999999999999998E-2</c:v>
                  </c:pt>
                  <c:pt idx="3">
                    <c:v>2.1249999999999998E-2</c:v>
                  </c:pt>
                  <c:pt idx="4">
                    <c:v>2.6249999999999999E-2</c:v>
                  </c:pt>
                  <c:pt idx="5">
                    <c:v>2.7500000000000011E-2</c:v>
                  </c:pt>
                  <c:pt idx="6">
                    <c:v>1.8749999999999999E-2</c:v>
                  </c:pt>
                  <c:pt idx="7">
                    <c:v>2.2000000000000002E-2</c:v>
                  </c:pt>
                  <c:pt idx="8">
                    <c:v>1.15E-2</c:v>
                  </c:pt>
                  <c:pt idx="9">
                    <c:v>5.4999999999999993E-2</c:v>
                  </c:pt>
                  <c:pt idx="10">
                    <c:v>5.6249999999999994E-2</c:v>
                  </c:pt>
                  <c:pt idx="11">
                    <c:v>1.5000000000000001E-2</c:v>
                  </c:pt>
                </c:numCache>
              </c:numRef>
            </c:minus>
            <c:spPr>
              <a:noFill/>
              <a:ln w="9525" cap="flat" cmpd="sng" algn="ctr">
                <a:solidFill>
                  <a:schemeClr val="tx1"/>
                </a:solidFill>
                <a:round/>
              </a:ln>
              <a:effectLst/>
            </c:spPr>
          </c:errBars>
          <c:cat>
            <c:strRef>
              <c:f>'Principales préoccupations sani'!$K$10:$K$21</c:f>
              <c:strCache>
                <c:ptCount val="12"/>
                <c:pt idx="0">
                  <c:v>Maladie à virus Ebola</c:v>
                </c:pt>
                <c:pt idx="1">
                  <c:v>COVID-19</c:v>
                </c:pt>
                <c:pt idx="2">
                  <c:v>Malaria</c:v>
                </c:pt>
                <c:pt idx="3">
                  <c:v>Tuberculose</c:v>
                </c:pt>
                <c:pt idx="4">
                  <c:v>VIH</c:v>
                </c:pt>
                <c:pt idx="5">
                  <c:v>Cholera</c:v>
                </c:pt>
                <c:pt idx="6">
                  <c:v>Rougeole</c:v>
                </c:pt>
                <c:pt idx="7">
                  <c:v>Typhoide</c:v>
                </c:pt>
                <c:pt idx="8">
                  <c:v>Grippe</c:v>
                </c:pt>
                <c:pt idx="9">
                  <c:v>Infections des voies respiratoires superierues</c:v>
                </c:pt>
                <c:pt idx="10">
                  <c:v>Diarrhee</c:v>
                </c:pt>
                <c:pt idx="11">
                  <c:v>Autre</c:v>
                </c:pt>
              </c:strCache>
            </c:strRef>
          </c:cat>
          <c:val>
            <c:numRef>
              <c:f>'Principales préoccupations sani'!$L$10:$L$21</c:f>
              <c:numCache>
                <c:formatCode>0%</c:formatCode>
                <c:ptCount val="12"/>
                <c:pt idx="0">
                  <c:v>0.18124999999999999</c:v>
                </c:pt>
                <c:pt idx="1">
                  <c:v>0.23125000000000001</c:v>
                </c:pt>
                <c:pt idx="2">
                  <c:v>7.4999999999999997E-2</c:v>
                </c:pt>
                <c:pt idx="3">
                  <c:v>3.125E-2</c:v>
                </c:pt>
                <c:pt idx="4">
                  <c:v>3.125E-2</c:v>
                </c:pt>
                <c:pt idx="5">
                  <c:v>0.13750000000000001</c:v>
                </c:pt>
                <c:pt idx="6">
                  <c:v>1.8749999999999999E-2</c:v>
                </c:pt>
                <c:pt idx="7">
                  <c:v>2.5000000000000001E-2</c:v>
                </c:pt>
                <c:pt idx="8">
                  <c:v>1.2500000000000001E-2</c:v>
                </c:pt>
                <c:pt idx="9">
                  <c:v>7.4999999999999997E-2</c:v>
                </c:pt>
                <c:pt idx="10">
                  <c:v>0.15625</c:v>
                </c:pt>
                <c:pt idx="11">
                  <c:v>2.5000000000000001E-2</c:v>
                </c:pt>
              </c:numCache>
            </c:numRef>
          </c:val>
          <c:extLst>
            <c:ext xmlns:c16="http://schemas.microsoft.com/office/drawing/2014/chart" uri="{C3380CC4-5D6E-409C-BE32-E72D297353CC}">
              <c16:uniqueId val="{00000001-9C9B-4B02-B3A5-E2306B0BEF26}"/>
            </c:ext>
          </c:extLst>
        </c:ser>
        <c:ser>
          <c:idx val="3"/>
          <c:order val="3"/>
          <c:tx>
            <c:strRef>
              <c:f>'Principales préoccupations sani'!$O$9</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'Principales préoccupations sani'!$Q$10:$Q$21</c:f>
                <c:numCache>
                  <c:formatCode>General</c:formatCode>
                  <c:ptCount val="12"/>
                  <c:pt idx="0">
                    <c:v>9.4848484848484849E-2</c:v>
                  </c:pt>
                  <c:pt idx="1">
                    <c:v>4.6060606060606052E-2</c:v>
                  </c:pt>
                  <c:pt idx="2">
                    <c:v>4.3030303030303044E-2</c:v>
                  </c:pt>
                  <c:pt idx="3">
                    <c:v>7.8787878787878792E-3</c:v>
                  </c:pt>
                  <c:pt idx="4">
                    <c:v>2.575757575757576E-2</c:v>
                  </c:pt>
                  <c:pt idx="5">
                    <c:v>4.2727272727272753E-2</c:v>
                  </c:pt>
                  <c:pt idx="6">
                    <c:v>5.7575757575757565E-3</c:v>
                  </c:pt>
                  <c:pt idx="7">
                    <c:v>2.7878787878787878E-2</c:v>
                  </c:pt>
                  <c:pt idx="8">
                    <c:v>2.9696969696969694E-2</c:v>
                  </c:pt>
                  <c:pt idx="9">
                    <c:v>2.6969696969696977E-2</c:v>
                  </c:pt>
                  <c:pt idx="10">
                    <c:v>3.5454545454545454E-2</c:v>
                  </c:pt>
                  <c:pt idx="11">
                    <c:v>3.3939393939393943E-2</c:v>
                  </c:pt>
                </c:numCache>
              </c:numRef>
            </c:plus>
            <c:minus>
              <c:numRef>
                <c:f>'Principales préoccupations sani'!$P$10:$P$21</c:f>
                <c:numCache>
                  <c:formatCode>General</c:formatCode>
                  <c:ptCount val="12"/>
                  <c:pt idx="0">
                    <c:v>6.5151515151515127E-2</c:v>
                  </c:pt>
                  <c:pt idx="1">
                    <c:v>4.3939393939393945E-2</c:v>
                  </c:pt>
                  <c:pt idx="2">
                    <c:v>2.6969696969696963E-2</c:v>
                  </c:pt>
                  <c:pt idx="3">
                    <c:v>1.2121212121212121E-2</c:v>
                  </c:pt>
                  <c:pt idx="4">
                    <c:v>1.4242424242424242E-2</c:v>
                  </c:pt>
                  <c:pt idx="5">
                    <c:v>3.7272727272727263E-2</c:v>
                  </c:pt>
                  <c:pt idx="6">
                    <c:v>2.4242424242424242E-2</c:v>
                  </c:pt>
                  <c:pt idx="7">
                    <c:v>1.2121212121212121E-2</c:v>
                  </c:pt>
                  <c:pt idx="8">
                    <c:v>1.5303030303030304E-2</c:v>
                  </c:pt>
                  <c:pt idx="9">
                    <c:v>5.3030303030303025E-2</c:v>
                  </c:pt>
                  <c:pt idx="10">
                    <c:v>3.4545454545454546E-2</c:v>
                  </c:pt>
                  <c:pt idx="11">
                    <c:v>5.0606060606060606E-3</c:v>
                  </c:pt>
                </c:numCache>
              </c:numRef>
            </c:minus>
            <c:spPr>
              <a:noFill/>
              <a:ln w="12700" cap="flat" cmpd="sng" algn="ctr">
                <a:solidFill>
                  <a:schemeClr val="tx1"/>
                </a:solidFill>
                <a:round/>
              </a:ln>
              <a:effectLst/>
            </c:spPr>
          </c:errBars>
          <c:cat>
            <c:strRef>
              <c:f>'Principales préoccupations sani'!$K$10:$K$21</c:f>
              <c:strCache>
                <c:ptCount val="12"/>
                <c:pt idx="0">
                  <c:v>Maladie à virus Ebola</c:v>
                </c:pt>
                <c:pt idx="1">
                  <c:v>COVID-19</c:v>
                </c:pt>
                <c:pt idx="2">
                  <c:v>Malaria</c:v>
                </c:pt>
                <c:pt idx="3">
                  <c:v>Tuberculose</c:v>
                </c:pt>
                <c:pt idx="4">
                  <c:v>VIH</c:v>
                </c:pt>
                <c:pt idx="5">
                  <c:v>Cholera</c:v>
                </c:pt>
                <c:pt idx="6">
                  <c:v>Rougeole</c:v>
                </c:pt>
                <c:pt idx="7">
                  <c:v>Typhoide</c:v>
                </c:pt>
                <c:pt idx="8">
                  <c:v>Grippe</c:v>
                </c:pt>
                <c:pt idx="9">
                  <c:v>Infections des voies respiratoires superierues</c:v>
                </c:pt>
                <c:pt idx="10">
                  <c:v>Diarrhee</c:v>
                </c:pt>
                <c:pt idx="11">
                  <c:v>Autre</c:v>
                </c:pt>
              </c:strCache>
            </c:strRef>
          </c:cat>
          <c:val>
            <c:numRef>
              <c:f>'Principales préoccupations sani'!$O$10:$O$21</c:f>
              <c:numCache>
                <c:formatCode>0%</c:formatCode>
                <c:ptCount val="12"/>
                <c:pt idx="0">
                  <c:v>0.31515151515151513</c:v>
                </c:pt>
                <c:pt idx="1">
                  <c:v>0.19393939393939394</c:v>
                </c:pt>
                <c:pt idx="2">
                  <c:v>9.696969696969697E-2</c:v>
                </c:pt>
                <c:pt idx="3">
                  <c:v>1.2121212121212121E-2</c:v>
                </c:pt>
                <c:pt idx="4">
                  <c:v>2.4242424242424242E-2</c:v>
                </c:pt>
                <c:pt idx="5">
                  <c:v>0.12727272727272726</c:v>
                </c:pt>
                <c:pt idx="6">
                  <c:v>2.4242424242424242E-2</c:v>
                </c:pt>
                <c:pt idx="7">
                  <c:v>1.2121212121212121E-2</c:v>
                </c:pt>
                <c:pt idx="8">
                  <c:v>3.0303030303030304E-2</c:v>
                </c:pt>
                <c:pt idx="9">
                  <c:v>0.10303030303030303</c:v>
                </c:pt>
                <c:pt idx="10">
                  <c:v>5.4545454545454543E-2</c:v>
                </c:pt>
                <c:pt idx="11">
                  <c:v>6.0606060606060606E-3</c:v>
                </c:pt>
              </c:numCache>
            </c:numRef>
          </c:val>
          <c:extLst>
            <c:ext xmlns:c16="http://schemas.microsoft.com/office/drawing/2014/chart" uri="{C3380CC4-5D6E-409C-BE32-E72D297353CC}">
              <c16:uniqueId val="{00000002-9C9B-4B02-B3A5-E2306B0BEF26}"/>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'Principales préoccupations sani'!$K$10:$K$21</c15:sqref>
                        </c15:formulaRef>
                      </c:ext>
                    </c:extLst>
                    <c:strCache>
                      <c:ptCount val="12"/>
                      <c:pt idx="0">
                        <c:v>Maladie à virus Ebola</c:v>
                      </c:pt>
                      <c:pt idx="1">
                        <c:v>COVID-19</c:v>
                      </c:pt>
                      <c:pt idx="2">
                        <c:v>Malaria</c:v>
                      </c:pt>
                      <c:pt idx="3">
                        <c:v>Tuberculose</c:v>
                      </c:pt>
                      <c:pt idx="4">
                        <c:v>VIH</c:v>
                      </c:pt>
                      <c:pt idx="5">
                        <c:v>Cholera</c:v>
                      </c:pt>
                      <c:pt idx="6">
                        <c:v>Rougeole</c:v>
                      </c:pt>
                      <c:pt idx="7">
                        <c:v>Typhoide</c:v>
                      </c:pt>
                      <c:pt idx="8">
                        <c:v>Grippe</c:v>
                      </c:pt>
                      <c:pt idx="9">
                        <c:v>Infections des voies respiratoires superierues</c:v>
                      </c:pt>
                      <c:pt idx="10">
                        <c:v>Diarrhee</c:v>
                      </c:pt>
                      <c:pt idx="11">
                        <c:v>Autre</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9C9B-4B02-B3A5-E2306B0BEF2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'Principales préoccupations sani'!$K$10:$K$21</c15:sqref>
                        </c15:formulaRef>
                      </c:ext>
                    </c:extLst>
                    <c:strCache>
                      <c:ptCount val="12"/>
                      <c:pt idx="0">
                        <c:v>Maladie à virus Ebola</c:v>
                      </c:pt>
                      <c:pt idx="1">
                        <c:v>COVID-19</c:v>
                      </c:pt>
                      <c:pt idx="2">
                        <c:v>Malaria</c:v>
                      </c:pt>
                      <c:pt idx="3">
                        <c:v>Tuberculose</c:v>
                      </c:pt>
                      <c:pt idx="4">
                        <c:v>VIH</c:v>
                      </c:pt>
                      <c:pt idx="5">
                        <c:v>Cholera</c:v>
                      </c:pt>
                      <c:pt idx="6">
                        <c:v>Rougeole</c:v>
                      </c:pt>
                      <c:pt idx="7">
                        <c:v>Typhoide</c:v>
                      </c:pt>
                      <c:pt idx="8">
                        <c:v>Grippe</c:v>
                      </c:pt>
                      <c:pt idx="9">
                        <c:v>Infections des voies respiratoires superierues</c:v>
                      </c:pt>
                      <c:pt idx="10">
                        <c:v>Diarrhee</c:v>
                      </c:pt>
                      <c:pt idx="11">
                        <c:v>Autre</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9C9B-4B02-B3A5-E2306B0BEF26}"/>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Recevoir</a:t>
            </a:r>
            <a:r>
              <a:rPr lang="en-US" baseline="0">
                <a:solidFill>
                  <a:schemeClr val="tx1"/>
                </a:solidFill>
              </a:rPr>
              <a:t> les informations de sante, N=204</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'Sources d''informations santé'!$L$9</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B3-4FE0-BFFA-A1EA7A915C5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'Sources d''informations santé'!$N$10:$N$11</c:f>
                <c:numCache>
                  <c:formatCode>General</c:formatCode>
                  <c:ptCount val="2"/>
                  <c:pt idx="0">
                    <c:v>5.1904761904761898E-2</c:v>
                  </c:pt>
                  <c:pt idx="1">
                    <c:v>4.809523809523808E-2</c:v>
                  </c:pt>
                </c:numCache>
              </c:numRef>
            </c:plus>
            <c:minus>
              <c:numRef>
                <c:f>'Sources d''informations santé'!$M$10:$M$11</c:f>
                <c:numCache>
                  <c:formatCode>General</c:formatCode>
                  <c:ptCount val="2"/>
                  <c:pt idx="0">
                    <c:v>5.8095238095238089E-2</c:v>
                  </c:pt>
                  <c:pt idx="1">
                    <c:v>6.1904761904761907E-2</c:v>
                  </c:pt>
                </c:numCache>
              </c:numRef>
            </c:minus>
            <c:spPr>
              <a:noFill/>
              <a:ln w="12700" cap="flat" cmpd="sng" algn="ctr">
                <a:solidFill>
                  <a:schemeClr val="tx1"/>
                </a:solidFill>
                <a:round/>
              </a:ln>
              <a:effectLst/>
            </c:spPr>
          </c:errBars>
          <c:cat>
            <c:strRef>
              <c:f>'Sources d''informations santé'!$K$10:$K$11</c:f>
              <c:strCache>
                <c:ptCount val="2"/>
                <c:pt idx="0">
                  <c:v>Oui</c:v>
                </c:pt>
                <c:pt idx="1">
                  <c:v>Non</c:v>
                </c:pt>
              </c:strCache>
            </c:strRef>
          </c:cat>
          <c:val>
            <c:numRef>
              <c:f>'Sources d''informations santé'!$L$10:$L$11</c:f>
              <c:numCache>
                <c:formatCode>0%</c:formatCode>
                <c:ptCount val="2"/>
                <c:pt idx="0">
                  <c:v>0.63809523809523805</c:v>
                </c:pt>
                <c:pt idx="1">
                  <c:v>0.3619047619047619</c:v>
                </c:pt>
              </c:numCache>
            </c:numRef>
          </c:val>
          <c:extLst>
            <c:ext xmlns:c16="http://schemas.microsoft.com/office/drawing/2014/chart" uri="{C3380CC4-5D6E-409C-BE32-E72D297353CC}">
              <c16:uniqueId val="{00000001-17B3-4FE0-BFFA-A1EA7A915C59}"/>
            </c:ext>
          </c:extLst>
        </c:ser>
        <c:ser>
          <c:idx val="1"/>
          <c:order val="1"/>
          <c:tx>
            <c:strRef>
              <c:f>'[1]Profil de l''enquete'!#REF!</c:f>
              <c:strCache>
                <c:ptCount val="1"/>
                <c:pt idx="0">
                  <c:v>#REF!</c:v>
                </c:pt>
              </c:strCache>
              <c:extLst xmlns:c15="http://schemas.microsoft.com/office/drawing/2012/chart"/>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'Sources d''informations santé'!$K$10:$K$11</c:f>
              <c:strCache>
                <c:ptCount val="2"/>
                <c:pt idx="0">
                  <c:v>Oui</c:v>
                </c:pt>
                <c:pt idx="1">
                  <c:v>Non</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17B3-4FE0-BFFA-A1EA7A915C59}"/>
            </c:ext>
          </c:extLst>
        </c:ser>
        <c:ser>
          <c:idx val="4"/>
          <c:order val="4"/>
          <c:tx>
            <c:strRef>
              <c:f>'[1]Profil de l''enquete'!#REF!</c:f>
              <c:strCache>
                <c:ptCount val="1"/>
                <c:pt idx="0">
                  <c:v>#REF!</c:v>
                </c:pt>
              </c:strCache>
              <c:extLst xmlns:c15="http://schemas.microsoft.com/office/drawing/2012/chart"/>
            </c:strRef>
          </c:tx>
          <c:spPr>
            <a:solidFill>
              <a:schemeClr val="accent2"/>
            </a:solidFill>
            <a:ln>
              <a:noFill/>
            </a:ln>
            <a:effectLst/>
          </c:spPr>
          <c:invertIfNegative val="0"/>
          <c:cat>
            <c:strRef>
              <c:f>'Sources d''informations santé'!$K$10:$K$11</c:f>
              <c:strCache>
                <c:ptCount val="2"/>
                <c:pt idx="0">
                  <c:v>Oui</c:v>
                </c:pt>
                <c:pt idx="1">
                  <c:v>Non</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6-17B3-4FE0-BFFA-A1EA7A915C59}"/>
            </c:ext>
          </c:extLst>
        </c:ser>
        <c:ser>
          <c:idx val="5"/>
          <c:order val="5"/>
          <c:tx>
            <c:strRef>
              <c:f>'Sources d''informations santé'!$O$9</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'Sources d''informations santé'!$Q$10:$Q$11</c:f>
                <c:numCache>
                  <c:formatCode>General</c:formatCode>
                  <c:ptCount val="2"/>
                  <c:pt idx="0">
                    <c:v>5.2424242424242484E-2</c:v>
                  </c:pt>
                  <c:pt idx="1">
                    <c:v>2.7575757575757587E-2</c:v>
                  </c:pt>
                </c:numCache>
              </c:numRef>
            </c:plus>
            <c:minus>
              <c:numRef>
                <c:f>'Sources d''informations santé'!$P$10:$P$11</c:f>
                <c:numCache>
                  <c:formatCode>General</c:formatCode>
                  <c:ptCount val="2"/>
                  <c:pt idx="0">
                    <c:v>5.7575757575757613E-2</c:v>
                  </c:pt>
                  <c:pt idx="1">
                    <c:v>3.2424242424242439E-2</c:v>
                  </c:pt>
                </c:numCache>
              </c:numRef>
            </c:minus>
            <c:spPr>
              <a:noFill/>
              <a:ln w="12700" cap="flat" cmpd="sng" algn="ctr">
                <a:solidFill>
                  <a:schemeClr val="tx1"/>
                </a:solidFill>
                <a:round/>
              </a:ln>
              <a:effectLst/>
            </c:spPr>
          </c:errBars>
          <c:cat>
            <c:strRef>
              <c:f>'Sources d''informations santé'!$K$10:$K$11</c:f>
              <c:strCache>
                <c:ptCount val="2"/>
                <c:pt idx="0">
                  <c:v>Oui</c:v>
                </c:pt>
                <c:pt idx="1">
                  <c:v>Non</c:v>
                </c:pt>
              </c:strCache>
            </c:strRef>
          </c:cat>
          <c:val>
            <c:numRef>
              <c:f>'Sources d''informations santé'!$O$10:$O$11</c:f>
              <c:numCache>
                <c:formatCode>0%</c:formatCode>
                <c:ptCount val="2"/>
                <c:pt idx="0">
                  <c:v>0.75757575757575757</c:v>
                </c:pt>
                <c:pt idx="1">
                  <c:v>0.24242424242424243</c:v>
                </c:pt>
              </c:numCache>
            </c:numRef>
          </c:val>
          <c:extLst>
            <c:ext xmlns:c16="http://schemas.microsoft.com/office/drawing/2014/chart" uri="{C3380CC4-5D6E-409C-BE32-E72D297353CC}">
              <c16:uniqueId val="{00000002-17B3-4FE0-BFFA-A1EA7A915C59}"/>
            </c:ext>
          </c:extLst>
        </c:ser>
        <c:ser>
          <c:idx val="6"/>
          <c:order val="6"/>
          <c:tx>
            <c:strRef>
              <c:f>'[1]Profil de l''enquete'!#REF!</c:f>
              <c:strCache>
                <c:ptCount val="1"/>
                <c:pt idx="0">
                  <c:v>#REF!</c:v>
                </c:pt>
              </c:strCache>
              <c:extLst xmlns:c15="http://schemas.microsoft.com/office/drawing/2012/chart"/>
            </c:strRef>
          </c:tx>
          <c:spPr>
            <a:solidFill>
              <a:schemeClr val="accent2">
                <a:shade val="72000"/>
              </a:schemeClr>
            </a:solidFill>
            <a:ln>
              <a:noFill/>
            </a:ln>
            <a:effectLst/>
          </c:spPr>
          <c:invertIfNegative val="0"/>
          <c:cat>
            <c:strRef>
              <c:f>'Sources d''informations santé'!$K$10:$K$11</c:f>
              <c:strCache>
                <c:ptCount val="2"/>
                <c:pt idx="0">
                  <c:v>Oui</c:v>
                </c:pt>
                <c:pt idx="1">
                  <c:v>Non</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7-17B3-4FE0-BFFA-A1EA7A915C59}"/>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2"/>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'Sources d''informations santé'!$K$10:$K$11</c15:sqref>
                        </c15:formulaRef>
                      </c:ext>
                    </c:extLst>
                    <c:strCache>
                      <c:ptCount val="2"/>
                      <c:pt idx="0">
                        <c:v>Oui</c:v>
                      </c:pt>
                      <c:pt idx="1">
                        <c:v>Non</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4-17B3-4FE0-BFFA-A1EA7A915C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'Sources d''informations santé'!$K$10:$K$11</c15:sqref>
                        </c15:formulaRef>
                      </c:ext>
                    </c:extLst>
                    <c:strCache>
                      <c:ptCount val="2"/>
                      <c:pt idx="0">
                        <c:v>Oui</c:v>
                      </c:pt>
                      <c:pt idx="1">
                        <c:v>Non</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5-17B3-4FE0-BFFA-A1EA7A915C5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'Sources d''informations santé'!$K$10:$K$11</c15:sqref>
                        </c15:formulaRef>
                      </c:ext>
                    </c:extLst>
                    <c:strCache>
                      <c:ptCount val="2"/>
                      <c:pt idx="0">
                        <c:v>Oui</c:v>
                      </c:pt>
                      <c:pt idx="1">
                        <c:v>Non</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8-17B3-4FE0-BFFA-A1EA7A915C59}"/>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'Sources d''informations santé'!$K$10:$K$11</c15:sqref>
                        </c15:formulaRef>
                      </c:ext>
                    </c:extLst>
                    <c:strCache>
                      <c:ptCount val="2"/>
                      <c:pt idx="0">
                        <c:v>Oui</c:v>
                      </c:pt>
                      <c:pt idx="1">
                        <c:v>Non</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9-17B3-4FE0-BFFA-A1EA7A915C59}"/>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Avez-vous déjà entendu parler de la Maladie à Virus Ebola (MVE) ?</a:t>
            </a:r>
            <a:r>
              <a:rPr lang="en-US" baseline="0">
                <a:solidFill>
                  <a:schemeClr val="tx1"/>
                </a:solidFill>
              </a:rPr>
              <a:t>, N=191</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'Connaiss. Préoccupations MVE'!$L$9</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89-45A6-BA12-2E2E9955E8F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MVE'!$N$10:$N$11</c:f>
                <c:numCache>
                  <c:formatCode>General</c:formatCode>
                  <c:ptCount val="2"/>
                  <c:pt idx="0">
                    <c:v>6.0000000000000053E-2</c:v>
                  </c:pt>
                  <c:pt idx="1">
                    <c:v>4.9999999999999989E-2</c:v>
                  </c:pt>
                </c:numCache>
              </c:numRef>
            </c:plus>
            <c:minus>
              <c:numRef>
                <c:f>'Connaiss. Préoccupations MVE'!$M$10:$M$11</c:f>
                <c:numCache>
                  <c:formatCode>General</c:formatCode>
                  <c:ptCount val="2"/>
                  <c:pt idx="0">
                    <c:v>7.999999999999996E-2</c:v>
                  </c:pt>
                  <c:pt idx="1">
                    <c:v>4.0000000000000008E-2</c:v>
                  </c:pt>
                </c:numCache>
              </c:numRef>
            </c:minus>
            <c:spPr>
              <a:noFill/>
              <a:ln w="12700" cap="flat" cmpd="sng" algn="ctr">
                <a:solidFill>
                  <a:schemeClr val="tx1"/>
                </a:solidFill>
                <a:round/>
              </a:ln>
              <a:effectLst/>
            </c:spPr>
          </c:errBars>
          <c:cat>
            <c:strRef>
              <c:f>'Connaiss. Préoccupations MVE'!$K$10:$K$11</c:f>
              <c:strCache>
                <c:ptCount val="2"/>
                <c:pt idx="0">
                  <c:v>Oui</c:v>
                </c:pt>
                <c:pt idx="1">
                  <c:v>Non</c:v>
                </c:pt>
              </c:strCache>
            </c:strRef>
          </c:cat>
          <c:val>
            <c:numRef>
              <c:f>'Connaiss. Préoccupations MVE'!$L$10:$L$11</c:f>
              <c:numCache>
                <c:formatCode>0%</c:formatCode>
                <c:ptCount val="2"/>
                <c:pt idx="0">
                  <c:v>0.75</c:v>
                </c:pt>
                <c:pt idx="1">
                  <c:v>0.25</c:v>
                </c:pt>
              </c:numCache>
            </c:numRef>
          </c:val>
          <c:extLst>
            <c:ext xmlns:c16="http://schemas.microsoft.com/office/drawing/2014/chart" uri="{C3380CC4-5D6E-409C-BE32-E72D297353CC}">
              <c16:uniqueId val="{00000001-3189-45A6-BA12-2E2E9955E8FB}"/>
            </c:ext>
          </c:extLst>
        </c:ser>
        <c:ser>
          <c:idx val="1"/>
          <c:order val="1"/>
          <c:tx>
            <c:strRef>
              <c:f>'[1]Profil de l''enquete'!#REF!</c:f>
              <c:strCache>
                <c:ptCount val="1"/>
                <c:pt idx="0">
                  <c:v>#REF!</c:v>
                </c:pt>
              </c:strCache>
              <c:extLst xmlns:c15="http://schemas.microsoft.com/office/drawing/2012/chart"/>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'Connaiss. Préoccupations MVE'!$K$10:$K$11</c:f>
              <c:strCache>
                <c:ptCount val="2"/>
                <c:pt idx="0">
                  <c:v>Oui</c:v>
                </c:pt>
                <c:pt idx="1">
                  <c:v>Non</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3189-45A6-BA12-2E2E9955E8FB}"/>
            </c:ext>
          </c:extLst>
        </c:ser>
        <c:ser>
          <c:idx val="4"/>
          <c:order val="4"/>
          <c:tx>
            <c:strRef>
              <c:f>'[1]Profil de l''enquete'!#REF!</c:f>
              <c:strCache>
                <c:ptCount val="1"/>
                <c:pt idx="0">
                  <c:v>#REF!</c:v>
                </c:pt>
              </c:strCache>
              <c:extLst xmlns:c15="http://schemas.microsoft.com/office/drawing/2012/chart"/>
            </c:strRef>
          </c:tx>
          <c:spPr>
            <a:solidFill>
              <a:schemeClr val="accent2"/>
            </a:solidFill>
            <a:ln>
              <a:noFill/>
            </a:ln>
            <a:effectLst/>
          </c:spPr>
          <c:invertIfNegative val="0"/>
          <c:cat>
            <c:strRef>
              <c:f>'Connaiss. Préoccupations MVE'!$K$10:$K$11</c:f>
              <c:strCache>
                <c:ptCount val="2"/>
                <c:pt idx="0">
                  <c:v>Oui</c:v>
                </c:pt>
                <c:pt idx="1">
                  <c:v>Non</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6-3189-45A6-BA12-2E2E9955E8FB}"/>
            </c:ext>
          </c:extLst>
        </c:ser>
        <c:ser>
          <c:idx val="5"/>
          <c:order val="5"/>
          <c:tx>
            <c:strRef>
              <c:f>'Connaiss. Préoccupations MVE'!$O$9</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MVE'!$Q$10:$Q$11</c:f>
                <c:numCache>
                  <c:formatCode>General</c:formatCode>
                  <c:ptCount val="2"/>
                  <c:pt idx="0">
                    <c:v>6.5263157894736801E-2</c:v>
                  </c:pt>
                  <c:pt idx="1">
                    <c:v>7.4736842105263157E-2</c:v>
                  </c:pt>
                </c:numCache>
              </c:numRef>
            </c:plus>
            <c:minus>
              <c:numRef>
                <c:f>'Connaiss. Préoccupations MVE'!$P$10:$P$11</c:f>
                <c:numCache>
                  <c:formatCode>General</c:formatCode>
                  <c:ptCount val="2"/>
                  <c:pt idx="0">
                    <c:v>0.11473684210526314</c:v>
                  </c:pt>
                  <c:pt idx="1">
                    <c:v>2.5263157894736835E-2</c:v>
                  </c:pt>
                </c:numCache>
              </c:numRef>
            </c:minus>
            <c:spPr>
              <a:noFill/>
              <a:ln w="12700" cap="flat" cmpd="sng" algn="ctr">
                <a:solidFill>
                  <a:schemeClr val="tx1"/>
                </a:solidFill>
                <a:round/>
              </a:ln>
              <a:effectLst/>
            </c:spPr>
          </c:errBars>
          <c:cat>
            <c:strRef>
              <c:f>'Connaiss. Préoccupations MVE'!$K$10:$K$11</c:f>
              <c:strCache>
                <c:ptCount val="2"/>
                <c:pt idx="0">
                  <c:v>Oui</c:v>
                </c:pt>
                <c:pt idx="1">
                  <c:v>Non</c:v>
                </c:pt>
              </c:strCache>
            </c:strRef>
          </c:cat>
          <c:val>
            <c:numRef>
              <c:f>'Connaiss. Préoccupations MVE'!$O$10:$O$11</c:f>
              <c:numCache>
                <c:formatCode>0%</c:formatCode>
                <c:ptCount val="2"/>
                <c:pt idx="0">
                  <c:v>0.89473684210526316</c:v>
                </c:pt>
                <c:pt idx="1">
                  <c:v>0.10526315789473684</c:v>
                </c:pt>
              </c:numCache>
            </c:numRef>
          </c:val>
          <c:extLst>
            <c:ext xmlns:c16="http://schemas.microsoft.com/office/drawing/2014/chart" uri="{C3380CC4-5D6E-409C-BE32-E72D297353CC}">
              <c16:uniqueId val="{00000002-3189-45A6-BA12-2E2E9955E8FB}"/>
            </c:ext>
          </c:extLst>
        </c:ser>
        <c:ser>
          <c:idx val="6"/>
          <c:order val="6"/>
          <c:tx>
            <c:strRef>
              <c:f>'[1]Profil de l''enquete'!#REF!</c:f>
              <c:strCache>
                <c:ptCount val="1"/>
                <c:pt idx="0">
                  <c:v>#REF!</c:v>
                </c:pt>
              </c:strCache>
              <c:extLst xmlns:c15="http://schemas.microsoft.com/office/drawing/2012/chart"/>
            </c:strRef>
          </c:tx>
          <c:spPr>
            <a:solidFill>
              <a:schemeClr val="accent2">
                <a:shade val="72000"/>
              </a:schemeClr>
            </a:solidFill>
            <a:ln>
              <a:noFill/>
            </a:ln>
            <a:effectLst/>
          </c:spPr>
          <c:invertIfNegative val="0"/>
          <c:cat>
            <c:strRef>
              <c:f>'Connaiss. Préoccupations MVE'!$K$10:$K$11</c:f>
              <c:strCache>
                <c:ptCount val="2"/>
                <c:pt idx="0">
                  <c:v>Oui</c:v>
                </c:pt>
                <c:pt idx="1">
                  <c:v>Non</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7-3189-45A6-BA12-2E2E9955E8FB}"/>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2"/>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'Connaiss. Préoccupations MVE'!$K$10:$K$11</c15:sqref>
                        </c15:formulaRef>
                      </c:ext>
                    </c:extLst>
                    <c:strCache>
                      <c:ptCount val="2"/>
                      <c:pt idx="0">
                        <c:v>Oui</c:v>
                      </c:pt>
                      <c:pt idx="1">
                        <c:v>Non</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4-3189-45A6-BA12-2E2E9955E8F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MVE'!$K$10:$K$11</c15:sqref>
                        </c15:formulaRef>
                      </c:ext>
                    </c:extLst>
                    <c:strCache>
                      <c:ptCount val="2"/>
                      <c:pt idx="0">
                        <c:v>Oui</c:v>
                      </c:pt>
                      <c:pt idx="1">
                        <c:v>Non</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5-3189-45A6-BA12-2E2E9955E8F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MVE'!$K$10:$K$11</c15:sqref>
                        </c15:formulaRef>
                      </c:ext>
                    </c:extLst>
                    <c:strCache>
                      <c:ptCount val="2"/>
                      <c:pt idx="0">
                        <c:v>Oui</c:v>
                      </c:pt>
                      <c:pt idx="1">
                        <c:v>Non</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8-3189-45A6-BA12-2E2E9955E8F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MVE'!$K$10:$K$11</c15:sqref>
                        </c15:formulaRef>
                      </c:ext>
                    </c:extLst>
                    <c:strCache>
                      <c:ptCount val="2"/>
                      <c:pt idx="0">
                        <c:v>Oui</c:v>
                      </c:pt>
                      <c:pt idx="1">
                        <c:v>Non</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9-3189-45A6-BA12-2E2E9955E8FB}"/>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De qui avez-vous entendu parler récemment de la MVE ?, N= 851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'Connaiss. Préoccupations MVE'!$L$25</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CE-4095-A82E-5050F63D926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MVE'!$N$26:$N$43</c:f>
                <c:numCache>
                  <c:formatCode>General</c:formatCode>
                  <c:ptCount val="18"/>
                  <c:pt idx="0">
                    <c:v>6.3250564334085796E-2</c:v>
                  </c:pt>
                  <c:pt idx="1">
                    <c:v>4.8103837471783303E-2</c:v>
                  </c:pt>
                  <c:pt idx="2">
                    <c:v>1.2595936794582388E-2</c:v>
                  </c:pt>
                  <c:pt idx="3">
                    <c:v>8.1647855530474045E-2</c:v>
                  </c:pt>
                  <c:pt idx="4">
                    <c:v>8.7133182844243793E-3</c:v>
                  </c:pt>
                  <c:pt idx="5">
                    <c:v>3.0970654627539507E-2</c:v>
                  </c:pt>
                  <c:pt idx="6">
                    <c:v>2.3566591422121898E-2</c:v>
                  </c:pt>
                  <c:pt idx="7">
                    <c:v>6.4221218961625276E-2</c:v>
                  </c:pt>
                  <c:pt idx="8">
                    <c:v>2.8397291196388258E-2</c:v>
                  </c:pt>
                  <c:pt idx="9">
                    <c:v>2.722799097065463E-2</c:v>
                  </c:pt>
                  <c:pt idx="10">
                    <c:v>1.6162528216704289E-2</c:v>
                  </c:pt>
                  <c:pt idx="11">
                    <c:v>2.9051918735891642E-2</c:v>
                  </c:pt>
                  <c:pt idx="12">
                    <c:v>1.8397291196388263E-2</c:v>
                  </c:pt>
                  <c:pt idx="13">
                    <c:v>5.8758465011286676E-2</c:v>
                  </c:pt>
                  <c:pt idx="14">
                    <c:v>3.1941309255079015E-2</c:v>
                  </c:pt>
                  <c:pt idx="15">
                    <c:v>3.5823927765237018E-2</c:v>
                  </c:pt>
                  <c:pt idx="16">
                    <c:v>3.0970654627539507E-2</c:v>
                  </c:pt>
                  <c:pt idx="17">
                    <c:v>3.4198645598194133E-2</c:v>
                  </c:pt>
                </c:numCache>
              </c:numRef>
            </c:plus>
            <c:minus>
              <c:numRef>
                <c:f>'Connaiss. Préoccupations MVE'!$M$26:$M$43</c:f>
                <c:numCache>
                  <c:formatCode>General</c:formatCode>
                  <c:ptCount val="18"/>
                  <c:pt idx="0">
                    <c:v>5.6749435665914214E-2</c:v>
                  </c:pt>
                  <c:pt idx="1">
                    <c:v>6.1896162528216711E-2</c:v>
                  </c:pt>
                  <c:pt idx="2">
                    <c:v>3.7404063205417608E-2</c:v>
                  </c:pt>
                  <c:pt idx="3">
                    <c:v>4.8352144469525959E-2</c:v>
                  </c:pt>
                  <c:pt idx="4">
                    <c:v>1.0286681715575622E-2</c:v>
                  </c:pt>
                  <c:pt idx="5">
                    <c:v>8.0293453724604967E-3</c:v>
                  </c:pt>
                  <c:pt idx="6">
                    <c:v>3.6433408577878107E-2</c:v>
                  </c:pt>
                  <c:pt idx="7">
                    <c:v>7.5778781038374723E-2</c:v>
                  </c:pt>
                  <c:pt idx="8">
                    <c:v>2.6602708803611739E-2</c:v>
                  </c:pt>
                  <c:pt idx="9">
                    <c:v>5.7720090293453723E-3</c:v>
                  </c:pt>
                  <c:pt idx="10">
                    <c:v>5.3837471783295704E-2</c:v>
                  </c:pt>
                  <c:pt idx="11">
                    <c:v>4.0948081264108357E-2</c:v>
                  </c:pt>
                  <c:pt idx="12">
                    <c:v>2.1602708803611738E-2</c:v>
                  </c:pt>
                  <c:pt idx="13">
                    <c:v>5.1241534988713311E-2</c:v>
                  </c:pt>
                  <c:pt idx="14">
                    <c:v>1.4058690744920992E-2</c:v>
                  </c:pt>
                  <c:pt idx="15">
                    <c:v>3.4176072234762975E-2</c:v>
                  </c:pt>
                  <c:pt idx="16">
                    <c:v>8.0293453724604967E-3</c:v>
                  </c:pt>
                  <c:pt idx="17">
                    <c:v>1.4801354401805869E-2</c:v>
                  </c:pt>
                </c:numCache>
              </c:numRef>
            </c:minus>
            <c:spPr>
              <a:noFill/>
              <a:ln w="9525" cap="flat" cmpd="sng" algn="ctr">
                <a:solidFill>
                  <a:schemeClr val="tx1"/>
                </a:solidFill>
                <a:round/>
              </a:ln>
              <a:effectLst/>
            </c:spPr>
          </c:errBars>
          <c:cat>
            <c:strRef>
              <c:f>'Connaiss. Préoccupations MVE'!$K$26:$K$43</c:f>
              <c:strCache>
                <c:ptCount val="18"/>
                <c:pt idx="0">
                  <c:v>Agent de santé</c:v>
                </c:pt>
                <c:pt idx="1">
                  <c:v>Agent/ relais communautaire </c:v>
                </c:pt>
                <c:pt idx="2">
                  <c:v> 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f>'Connaiss. Préoccupations MVE'!$L$26:$L$43</c:f>
              <c:numCache>
                <c:formatCode>0%</c:formatCode>
                <c:ptCount val="18"/>
                <c:pt idx="0">
                  <c:v>7.6749435665914217E-2</c:v>
                </c:pt>
                <c:pt idx="1">
                  <c:v>0.12189616252821671</c:v>
                </c:pt>
                <c:pt idx="2">
                  <c:v>4.740406320541761E-2</c:v>
                </c:pt>
                <c:pt idx="3">
                  <c:v>0.10835214446952596</c:v>
                </c:pt>
                <c:pt idx="4">
                  <c:v>1.1286681715575621E-2</c:v>
                </c:pt>
                <c:pt idx="5">
                  <c:v>9.0293453724604959E-3</c:v>
                </c:pt>
                <c:pt idx="6">
                  <c:v>5.6433408577878104E-2</c:v>
                </c:pt>
                <c:pt idx="7">
                  <c:v>8.5778781038374718E-2</c:v>
                </c:pt>
                <c:pt idx="8">
                  <c:v>3.160270880361174E-2</c:v>
                </c:pt>
                <c:pt idx="9">
                  <c:v>6.7720090293453723E-3</c:v>
                </c:pt>
                <c:pt idx="10">
                  <c:v>0.10383747178329571</c:v>
                </c:pt>
                <c:pt idx="11">
                  <c:v>6.0948081264108354E-2</c:v>
                </c:pt>
                <c:pt idx="12">
                  <c:v>3.160270880361174E-2</c:v>
                </c:pt>
                <c:pt idx="13">
                  <c:v>0.15124153498871332</c:v>
                </c:pt>
                <c:pt idx="14">
                  <c:v>1.8058690744920992E-2</c:v>
                </c:pt>
                <c:pt idx="15">
                  <c:v>5.4176072234762979E-2</c:v>
                </c:pt>
                <c:pt idx="16">
                  <c:v>9.0293453724604959E-3</c:v>
                </c:pt>
                <c:pt idx="17">
                  <c:v>1.580135440180587E-2</c:v>
                </c:pt>
              </c:numCache>
            </c:numRef>
          </c:val>
          <c:extLst>
            <c:ext xmlns:c16="http://schemas.microsoft.com/office/drawing/2014/chart" uri="{C3380CC4-5D6E-409C-BE32-E72D297353CC}">
              <c16:uniqueId val="{00000001-D5CE-4095-A82E-5050F63D9263}"/>
            </c:ext>
          </c:extLst>
        </c:ser>
        <c:ser>
          <c:idx val="3"/>
          <c:order val="3"/>
          <c:tx>
            <c:strRef>
              <c:f>'Connaiss. Préoccupations MVE'!$O$25</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MVE'!$Q$26:$Q$43</c:f>
                <c:numCache>
                  <c:formatCode>General</c:formatCode>
                  <c:ptCount val="18"/>
                  <c:pt idx="0">
                    <c:v>2.8725490196078431E-2</c:v>
                  </c:pt>
                  <c:pt idx="1">
                    <c:v>4.6862745098039227E-2</c:v>
                  </c:pt>
                  <c:pt idx="2">
                    <c:v>1.5686274509803921E-2</c:v>
                  </c:pt>
                  <c:pt idx="3">
                    <c:v>3.019607843137255E-2</c:v>
                  </c:pt>
                  <c:pt idx="4">
                    <c:v>3.8529411764705881E-2</c:v>
                  </c:pt>
                  <c:pt idx="5">
                    <c:v>-2.4509803921568627E-3</c:v>
                  </c:pt>
                  <c:pt idx="6">
                    <c:v>9.3137254901960786E-2</c:v>
                  </c:pt>
                  <c:pt idx="7">
                    <c:v>6.4019607843137274E-2</c:v>
                  </c:pt>
                  <c:pt idx="8">
                    <c:v>6.5000000000000002E-2</c:v>
                  </c:pt>
                  <c:pt idx="9">
                    <c:v>3.5882352941176469E-2</c:v>
                  </c:pt>
                  <c:pt idx="10">
                    <c:v>2.9705882352941193E-2</c:v>
                  </c:pt>
                  <c:pt idx="11">
                    <c:v>2.2647058823529409E-2</c:v>
                  </c:pt>
                  <c:pt idx="12">
                    <c:v>6.7254901960784305E-2</c:v>
                  </c:pt>
                  <c:pt idx="13">
                    <c:v>7.3823529411764718E-2</c:v>
                  </c:pt>
                  <c:pt idx="14">
                    <c:v>3.3039215686274506E-2</c:v>
                  </c:pt>
                  <c:pt idx="15">
                    <c:v>-2.4509803921568627E-3</c:v>
                  </c:pt>
                  <c:pt idx="16">
                    <c:v>1.7745098039215687E-2</c:v>
                  </c:pt>
                  <c:pt idx="17">
                    <c:v>3.2647058823529411E-2</c:v>
                  </c:pt>
                </c:numCache>
              </c:numRef>
            </c:plus>
            <c:minus>
              <c:numRef>
                <c:f>'Connaiss. Préoccupations MVE'!$P$26:$P$43</c:f>
                <c:numCache>
                  <c:formatCode>General</c:formatCode>
                  <c:ptCount val="18"/>
                  <c:pt idx="0">
                    <c:v>4.1274509803921569E-2</c:v>
                  </c:pt>
                  <c:pt idx="1">
                    <c:v>6.3137254901960788E-2</c:v>
                  </c:pt>
                  <c:pt idx="2">
                    <c:v>2.4313725490196079E-2</c:v>
                  </c:pt>
                  <c:pt idx="3">
                    <c:v>8.80392156862745E-3</c:v>
                  </c:pt>
                  <c:pt idx="4">
                    <c:v>3.1470588235294111E-2</c:v>
                  </c:pt>
                  <c:pt idx="5">
                    <c:v>2.4509803921568627E-3</c:v>
                  </c:pt>
                  <c:pt idx="6">
                    <c:v>5.6862745098039208E-2</c:v>
                  </c:pt>
                  <c:pt idx="7">
                    <c:v>5.5980392156862735E-2</c:v>
                  </c:pt>
                  <c:pt idx="8">
                    <c:v>2.4999999999999994E-2</c:v>
                  </c:pt>
                  <c:pt idx="9">
                    <c:v>2.4117647058823532E-2</c:v>
                  </c:pt>
                  <c:pt idx="10">
                    <c:v>3.0294117647058819E-2</c:v>
                  </c:pt>
                  <c:pt idx="11">
                    <c:v>6.3529411764705881E-3</c:v>
                  </c:pt>
                  <c:pt idx="12">
                    <c:v>4.2745098039215682E-2</c:v>
                  </c:pt>
                  <c:pt idx="13">
                    <c:v>4.6176470588235291E-2</c:v>
                  </c:pt>
                  <c:pt idx="14">
                    <c:v>1.696078431372549E-2</c:v>
                  </c:pt>
                  <c:pt idx="15">
                    <c:v>2.4509803921568627E-3</c:v>
                  </c:pt>
                  <c:pt idx="16">
                    <c:v>1.1254901960784314E-2</c:v>
                  </c:pt>
                  <c:pt idx="17">
                    <c:v>6.3529411764705881E-3</c:v>
                  </c:pt>
                </c:numCache>
              </c:numRef>
            </c:minus>
            <c:spPr>
              <a:noFill/>
              <a:ln w="12700" cap="flat" cmpd="sng" algn="ctr">
                <a:solidFill>
                  <a:schemeClr val="tx1"/>
                </a:solidFill>
                <a:round/>
              </a:ln>
              <a:effectLst/>
            </c:spPr>
          </c:errBars>
          <c:cat>
            <c:strRef>
              <c:f>'Connaiss. Préoccupations MVE'!$K$26:$K$43</c:f>
              <c:strCache>
                <c:ptCount val="18"/>
                <c:pt idx="0">
                  <c:v>Agent de santé</c:v>
                </c:pt>
                <c:pt idx="1">
                  <c:v>Agent/ relais communautaire </c:v>
                </c:pt>
                <c:pt idx="2">
                  <c:v> 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f>'Connaiss. Préoccupations MVE'!$O$26:$O$43</c:f>
              <c:numCache>
                <c:formatCode>0%</c:formatCode>
                <c:ptCount val="18"/>
                <c:pt idx="0">
                  <c:v>6.1274509803921566E-2</c:v>
                </c:pt>
                <c:pt idx="1">
                  <c:v>9.3137254901960786E-2</c:v>
                </c:pt>
                <c:pt idx="2">
                  <c:v>3.4313725490196081E-2</c:v>
                </c:pt>
                <c:pt idx="3">
                  <c:v>9.8039215686274508E-3</c:v>
                </c:pt>
                <c:pt idx="4">
                  <c:v>5.1470588235294115E-2</c:v>
                </c:pt>
                <c:pt idx="5">
                  <c:v>2.4509803921568627E-3</c:v>
                </c:pt>
                <c:pt idx="6">
                  <c:v>0.15686274509803921</c:v>
                </c:pt>
                <c:pt idx="7">
                  <c:v>7.5980392156862739E-2</c:v>
                </c:pt>
                <c:pt idx="8">
                  <c:v>0.125</c:v>
                </c:pt>
                <c:pt idx="9">
                  <c:v>4.4117647058823532E-2</c:v>
                </c:pt>
                <c:pt idx="10">
                  <c:v>0.11029411764705882</c:v>
                </c:pt>
                <c:pt idx="11">
                  <c:v>7.3529411764705881E-3</c:v>
                </c:pt>
                <c:pt idx="12">
                  <c:v>0.11274509803921569</c:v>
                </c:pt>
                <c:pt idx="13">
                  <c:v>6.6176470588235295E-2</c:v>
                </c:pt>
                <c:pt idx="14">
                  <c:v>2.6960784313725492E-2</c:v>
                </c:pt>
                <c:pt idx="15">
                  <c:v>2.4509803921568627E-3</c:v>
                </c:pt>
                <c:pt idx="16">
                  <c:v>1.2254901960784314E-2</c:v>
                </c:pt>
                <c:pt idx="17">
                  <c:v>7.3529411764705881E-3</c:v>
                </c:pt>
              </c:numCache>
            </c:numRef>
          </c:val>
          <c:extLst>
            <c:ext xmlns:c16="http://schemas.microsoft.com/office/drawing/2014/chart" uri="{C3380CC4-5D6E-409C-BE32-E72D297353CC}">
              <c16:uniqueId val="{00000002-D5CE-4095-A82E-5050F63D9263}"/>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'Connaiss. Préoccupations MVE'!$K$26:$K$43</c15:sqref>
                        </c15:formulaRef>
                      </c:ext>
                    </c:extLst>
                    <c:strCache>
                      <c:ptCount val="18"/>
                      <c:pt idx="0">
                        <c:v>Agent de santé</c:v>
                      </c:pt>
                      <c:pt idx="1">
                        <c:v>Agent/ relais communautaire </c:v>
                      </c:pt>
                      <c:pt idx="2">
                        <c:v> 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D5CE-4095-A82E-5050F63D92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MVE'!$K$26:$K$43</c15:sqref>
                        </c15:formulaRef>
                      </c:ext>
                    </c:extLst>
                    <c:strCache>
                      <c:ptCount val="18"/>
                      <c:pt idx="0">
                        <c:v>Agent de santé</c:v>
                      </c:pt>
                      <c:pt idx="1">
                        <c:v>Agent/ relais communautaire </c:v>
                      </c:pt>
                      <c:pt idx="2">
                        <c:v> 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D5CE-4095-A82E-5050F63D9263}"/>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2"/>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Par quels canal avez-vous récemment vu, entendu ou lu quelque chose sur la MVE ?, N= 221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'Connaiss. Préoccupations MVE'!$L$50</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08-4019-ABA5-75252AB0D3A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MVE'!$N$51:$N$59</c:f>
                <c:numCache>
                  <c:formatCode>General</c:formatCode>
                  <c:ptCount val="9"/>
                  <c:pt idx="0">
                    <c:v>6.1864406779660985E-2</c:v>
                  </c:pt>
                  <c:pt idx="1">
                    <c:v>3.8305084745762719E-2</c:v>
                  </c:pt>
                  <c:pt idx="2">
                    <c:v>2.2203389830508471E-2</c:v>
                  </c:pt>
                  <c:pt idx="3">
                    <c:v>5.1186440677966127E-2</c:v>
                  </c:pt>
                  <c:pt idx="4">
                    <c:v>3.9152542372881349E-2</c:v>
                  </c:pt>
                  <c:pt idx="5">
                    <c:v>8.2881355932203388E-2</c:v>
                  </c:pt>
                  <c:pt idx="6">
                    <c:v>5.6779661016949146E-2</c:v>
                  </c:pt>
                  <c:pt idx="7">
                    <c:v>3.4576271186440674E-2</c:v>
                  </c:pt>
                  <c:pt idx="8">
                    <c:v>2.305084745762712E-2</c:v>
                  </c:pt>
                </c:numCache>
              </c:numRef>
            </c:plus>
            <c:minus>
              <c:numRef>
                <c:f>'Connaiss. Préoccupations MVE'!$M$51:$M$59</c:f>
                <c:numCache>
                  <c:formatCode>General</c:formatCode>
                  <c:ptCount val="9"/>
                  <c:pt idx="0">
                    <c:v>8.8135593220338981E-2</c:v>
                  </c:pt>
                  <c:pt idx="1">
                    <c:v>2.1694915254237293E-2</c:v>
                  </c:pt>
                  <c:pt idx="2">
                    <c:v>1.7796610169491522E-2</c:v>
                  </c:pt>
                  <c:pt idx="3">
                    <c:v>5.8813559322033887E-2</c:v>
                  </c:pt>
                  <c:pt idx="4">
                    <c:v>4.0847457627118645E-2</c:v>
                  </c:pt>
                  <c:pt idx="5">
                    <c:v>5.7118644067796598E-2</c:v>
                  </c:pt>
                  <c:pt idx="6">
                    <c:v>5.3220338983050848E-2</c:v>
                  </c:pt>
                  <c:pt idx="7">
                    <c:v>1.5423728813559323E-2</c:v>
                  </c:pt>
                  <c:pt idx="8">
                    <c:v>1.194915254237288E-2</c:v>
                  </c:pt>
                </c:numCache>
              </c:numRef>
            </c:minus>
            <c:spPr>
              <a:noFill/>
              <a:ln w="9525" cap="flat" cmpd="sng" algn="ctr">
                <a:solidFill>
                  <a:schemeClr val="tx1"/>
                </a:solidFill>
                <a:round/>
              </a:ln>
              <a:effectLst/>
            </c:spPr>
          </c:errBars>
          <c:cat>
            <c:strRef>
              <c:f>'Connaiss. Préoccupations MVE'!$K$51:$K$59</c:f>
              <c:strCache>
                <c:ptCount val="9"/>
                <c:pt idx="0">
                  <c:v>Radio</c:v>
                </c:pt>
                <c:pt idx="1">
                  <c:v>Television</c:v>
                </c:pt>
                <c:pt idx="2">
                  <c:v>Megaphone public announcements</c:v>
                </c:pt>
                <c:pt idx="3">
                  <c:v>Print materials: Newspaper / Flyers / Brochures / Other print materials</c:v>
                </c:pt>
                <c:pt idx="4">
                  <c:v>Internet: Blog / Website</c:v>
                </c:pt>
                <c:pt idx="5">
                  <c:v>Internet: Social Media / Facebook</c:v>
                </c:pt>
                <c:pt idx="6">
                  <c:v>Mobile phone: text messages, WhatsApp</c:v>
                </c:pt>
                <c:pt idx="7">
                  <c:v>Je ne sais pas</c:v>
                </c:pt>
                <c:pt idx="8">
                  <c:v>Autre</c:v>
                </c:pt>
              </c:strCache>
            </c:strRef>
          </c:cat>
          <c:val>
            <c:numRef>
              <c:f>'Connaiss. Préoccupations MVE'!$L$51:$L$59</c:f>
              <c:numCache>
                <c:formatCode>0%</c:formatCode>
                <c:ptCount val="9"/>
                <c:pt idx="0">
                  <c:v>0.28813559322033899</c:v>
                </c:pt>
                <c:pt idx="1">
                  <c:v>0.10169491525423729</c:v>
                </c:pt>
                <c:pt idx="2">
                  <c:v>6.7796610169491525E-2</c:v>
                </c:pt>
                <c:pt idx="3">
                  <c:v>0.2288135593220339</c:v>
                </c:pt>
                <c:pt idx="4">
                  <c:v>5.0847457627118647E-2</c:v>
                </c:pt>
                <c:pt idx="5">
                  <c:v>0.1271186440677966</c:v>
                </c:pt>
                <c:pt idx="6">
                  <c:v>9.3220338983050849E-2</c:v>
                </c:pt>
                <c:pt idx="7">
                  <c:v>2.5423728813559324E-2</c:v>
                </c:pt>
                <c:pt idx="8">
                  <c:v>1.6949152542372881E-2</c:v>
                </c:pt>
              </c:numCache>
            </c:numRef>
          </c:val>
          <c:extLst>
            <c:ext xmlns:c16="http://schemas.microsoft.com/office/drawing/2014/chart" uri="{C3380CC4-5D6E-409C-BE32-E72D297353CC}">
              <c16:uniqueId val="{00000001-F508-4019-ABA5-75252AB0D3A7}"/>
            </c:ext>
          </c:extLst>
        </c:ser>
        <c:ser>
          <c:idx val="3"/>
          <c:order val="3"/>
          <c:tx>
            <c:strRef>
              <c:f>'Connaiss. Préoccupations MVE'!$O$50</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MVE'!$Q$51:$Q$59</c:f>
                <c:numCache>
                  <c:formatCode>General</c:formatCode>
                  <c:ptCount val="9"/>
                  <c:pt idx="0">
                    <c:v>6.553398058252427E-2</c:v>
                  </c:pt>
                  <c:pt idx="1">
                    <c:v>6.0776699029126191E-2</c:v>
                  </c:pt>
                  <c:pt idx="2">
                    <c:v>2.1165048543689322E-2</c:v>
                  </c:pt>
                  <c:pt idx="3">
                    <c:v>6.2330097087378661E-2</c:v>
                  </c:pt>
                  <c:pt idx="4">
                    <c:v>3.0873786407766987E-2</c:v>
                  </c:pt>
                  <c:pt idx="5">
                    <c:v>3.2038834951456319E-2</c:v>
                  </c:pt>
                  <c:pt idx="6">
                    <c:v>0.10524271844660196</c:v>
                  </c:pt>
                  <c:pt idx="7">
                    <c:v>4.1456310679611648E-2</c:v>
                  </c:pt>
                  <c:pt idx="8">
                    <c:v>2.0582524271844663E-2</c:v>
                  </c:pt>
                </c:numCache>
              </c:numRef>
            </c:plus>
            <c:minus>
              <c:numRef>
                <c:f>'Connaiss. Préoccupations MVE'!$P$51:$P$59</c:f>
                <c:numCache>
                  <c:formatCode>General</c:formatCode>
                  <c:ptCount val="9"/>
                  <c:pt idx="0">
                    <c:v>6.4466019417475734E-2</c:v>
                  </c:pt>
                  <c:pt idx="1">
                    <c:v>5.9223300970873805E-2</c:v>
                  </c:pt>
                  <c:pt idx="2">
                    <c:v>2.8834951456310674E-2</c:v>
                  </c:pt>
                  <c:pt idx="3">
                    <c:v>2.766990291262135E-2</c:v>
                  </c:pt>
                  <c:pt idx="4">
                    <c:v>1.9126213592233009E-2</c:v>
                  </c:pt>
                  <c:pt idx="5">
                    <c:v>4.7961165048543683E-2</c:v>
                  </c:pt>
                  <c:pt idx="6">
                    <c:v>7.4757281553398058E-2</c:v>
                  </c:pt>
                  <c:pt idx="7">
                    <c:v>2.8543689320388348E-2</c:v>
                  </c:pt>
                  <c:pt idx="8">
                    <c:v>9.4174757281553379E-3</c:v>
                  </c:pt>
                </c:numCache>
              </c:numRef>
            </c:minus>
            <c:spPr>
              <a:noFill/>
              <a:ln w="12700" cap="flat" cmpd="sng" algn="ctr">
                <a:solidFill>
                  <a:schemeClr val="tx1"/>
                </a:solidFill>
                <a:round/>
              </a:ln>
              <a:effectLst/>
            </c:spPr>
          </c:errBars>
          <c:cat>
            <c:strRef>
              <c:f>'Connaiss. Préoccupations MVE'!$K$51:$K$59</c:f>
              <c:strCache>
                <c:ptCount val="9"/>
                <c:pt idx="0">
                  <c:v>Radio</c:v>
                </c:pt>
                <c:pt idx="1">
                  <c:v>Television</c:v>
                </c:pt>
                <c:pt idx="2">
                  <c:v>Megaphone public announcements</c:v>
                </c:pt>
                <c:pt idx="3">
                  <c:v>Print materials: Newspaper / Flyers / Brochures / Other print materials</c:v>
                </c:pt>
                <c:pt idx="4">
                  <c:v>Internet: Blog / Website</c:v>
                </c:pt>
                <c:pt idx="5">
                  <c:v>Internet: Social Media / Facebook</c:v>
                </c:pt>
                <c:pt idx="6">
                  <c:v>Mobile phone: text messages, WhatsApp</c:v>
                </c:pt>
                <c:pt idx="7">
                  <c:v>Je ne sais pas</c:v>
                </c:pt>
                <c:pt idx="8">
                  <c:v>Autre</c:v>
                </c:pt>
              </c:strCache>
            </c:strRef>
          </c:cat>
          <c:val>
            <c:numRef>
              <c:f>'Connaiss. Préoccupations MVE'!$O$51:$O$59</c:f>
              <c:numCache>
                <c:formatCode>0%</c:formatCode>
                <c:ptCount val="9"/>
                <c:pt idx="0">
                  <c:v>0.18446601941747573</c:v>
                </c:pt>
                <c:pt idx="1">
                  <c:v>0.35922330097087379</c:v>
                </c:pt>
                <c:pt idx="2">
                  <c:v>3.8834951456310676E-2</c:v>
                </c:pt>
                <c:pt idx="3">
                  <c:v>7.7669902912621352E-2</c:v>
                </c:pt>
                <c:pt idx="4">
                  <c:v>2.9126213592233011E-2</c:v>
                </c:pt>
                <c:pt idx="5">
                  <c:v>6.7961165048543687E-2</c:v>
                </c:pt>
                <c:pt idx="6">
                  <c:v>0.17475728155339806</c:v>
                </c:pt>
                <c:pt idx="7">
                  <c:v>4.8543689320388349E-2</c:v>
                </c:pt>
                <c:pt idx="8">
                  <c:v>1.9417475728155338E-2</c:v>
                </c:pt>
              </c:numCache>
            </c:numRef>
          </c:val>
          <c:extLst>
            <c:ext xmlns:c16="http://schemas.microsoft.com/office/drawing/2014/chart" uri="{C3380CC4-5D6E-409C-BE32-E72D297353CC}">
              <c16:uniqueId val="{00000002-F508-4019-ABA5-75252AB0D3A7}"/>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'Connaiss. Préoccupations MVE'!$K$51:$K$59</c15:sqref>
                        </c15:formulaRef>
                      </c:ext>
                    </c:extLst>
                    <c:strCache>
                      <c:ptCount val="9"/>
                      <c:pt idx="0">
                        <c:v>Radio</c:v>
                      </c:pt>
                      <c:pt idx="1">
                        <c:v>Television</c:v>
                      </c:pt>
                      <c:pt idx="2">
                        <c:v>Megaphone public announcements</c:v>
                      </c:pt>
                      <c:pt idx="3">
                        <c:v>Print materials: Newspaper / Flyers / Brochures / Other print materials</c:v>
                      </c:pt>
                      <c:pt idx="4">
                        <c:v>Internet: Blog / Website</c:v>
                      </c:pt>
                      <c:pt idx="5">
                        <c:v>Internet: Social Media / Facebook</c:v>
                      </c:pt>
                      <c:pt idx="6">
                        <c:v>Mobile phone: text messages, WhatsApp</c:v>
                      </c:pt>
                      <c:pt idx="7">
                        <c:v>Je ne sais pas</c:v>
                      </c:pt>
                      <c:pt idx="8">
                        <c:v>Autre</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F508-4019-ABA5-75252AB0D3A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MVE'!$K$51:$K$59</c15:sqref>
                        </c15:formulaRef>
                      </c:ext>
                    </c:extLst>
                    <c:strCache>
                      <c:ptCount val="9"/>
                      <c:pt idx="0">
                        <c:v>Radio</c:v>
                      </c:pt>
                      <c:pt idx="1">
                        <c:v>Television</c:v>
                      </c:pt>
                      <c:pt idx="2">
                        <c:v>Megaphone public announcements</c:v>
                      </c:pt>
                      <c:pt idx="3">
                        <c:v>Print materials: Newspaper / Flyers / Brochures / Other print materials</c:v>
                      </c:pt>
                      <c:pt idx="4">
                        <c:v>Internet: Blog / Website</c:v>
                      </c:pt>
                      <c:pt idx="5">
                        <c:v>Internet: Social Media / Facebook</c:v>
                      </c:pt>
                      <c:pt idx="6">
                        <c:v>Mobile phone: text messages, WhatsApp</c:v>
                      </c:pt>
                      <c:pt idx="7">
                        <c:v>Je ne sais pas</c:v>
                      </c:pt>
                      <c:pt idx="8">
                        <c:v>Autre</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F508-4019-ABA5-75252AB0D3A7}"/>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45"/>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Pensez-vous que l'épidémie de MVE actuellement en cours dans votre communauté existe ?</a:t>
            </a:r>
            <a:r>
              <a:rPr lang="en-US" baseline="0">
                <a:solidFill>
                  <a:schemeClr val="tx1"/>
                </a:solidFill>
              </a:rPr>
              <a:t>, N=226</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'Connaiss. Préoccupations MVE'!$L$66</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D9-416C-A465-E8BE81FE9AB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MVE'!$N$67:$N$69</c:f>
                <c:numCache>
                  <c:formatCode>General</c:formatCode>
                  <c:ptCount val="3"/>
                  <c:pt idx="0">
                    <c:v>7.8695652173913055E-2</c:v>
                  </c:pt>
                  <c:pt idx="1">
                    <c:v>8.1739130434782592E-2</c:v>
                  </c:pt>
                  <c:pt idx="2">
                    <c:v>5.9565217391304354E-2</c:v>
                  </c:pt>
                </c:numCache>
              </c:numRef>
            </c:plus>
            <c:minus>
              <c:numRef>
                <c:f>'Connaiss. Préoccupations MVE'!$M$67:$M$69</c:f>
                <c:numCache>
                  <c:formatCode>General</c:formatCode>
                  <c:ptCount val="3"/>
                  <c:pt idx="0">
                    <c:v>0.111304347826087</c:v>
                  </c:pt>
                  <c:pt idx="1">
                    <c:v>6.8260869565217402E-2</c:v>
                  </c:pt>
                  <c:pt idx="2">
                    <c:v>4.0434782608695652E-2</c:v>
                  </c:pt>
                </c:numCache>
              </c:numRef>
            </c:minus>
            <c:spPr>
              <a:noFill/>
              <a:ln w="12700" cap="flat" cmpd="sng" algn="ctr">
                <a:solidFill>
                  <a:schemeClr val="tx1"/>
                </a:solidFill>
                <a:round/>
              </a:ln>
              <a:effectLst/>
            </c:spPr>
          </c:errBars>
          <c:cat>
            <c:strRef>
              <c:f>'Connaiss. Préoccupations MVE'!$K$67:$K$69</c:f>
              <c:strCache>
                <c:ptCount val="3"/>
                <c:pt idx="0">
                  <c:v>Oui</c:v>
                </c:pt>
                <c:pt idx="1">
                  <c:v>Non</c:v>
                </c:pt>
                <c:pt idx="2">
                  <c:v>Je ne sais pas</c:v>
                </c:pt>
              </c:strCache>
            </c:strRef>
          </c:cat>
          <c:val>
            <c:numRef>
              <c:f>'Connaiss. Préoccupations MVE'!$L$67:$L$69</c:f>
              <c:numCache>
                <c:formatCode>0%</c:formatCode>
                <c:ptCount val="3"/>
                <c:pt idx="0">
                  <c:v>0.59130434782608698</c:v>
                </c:pt>
                <c:pt idx="1">
                  <c:v>0.27826086956521739</c:v>
                </c:pt>
                <c:pt idx="2">
                  <c:v>0.13043478260869565</c:v>
                </c:pt>
              </c:numCache>
            </c:numRef>
          </c:val>
          <c:extLst>
            <c:ext xmlns:c16="http://schemas.microsoft.com/office/drawing/2014/chart" uri="{C3380CC4-5D6E-409C-BE32-E72D297353CC}">
              <c16:uniqueId val="{00000001-43D9-416C-A465-E8BE81FE9ABC}"/>
            </c:ext>
          </c:extLst>
        </c:ser>
        <c:ser>
          <c:idx val="5"/>
          <c:order val="3"/>
          <c:tx>
            <c:strRef>
              <c:f>'Connaiss. Préoccupations MVE'!$O$66</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MVE'!$Q$67:$Q$69</c:f>
                <c:numCache>
                  <c:formatCode>General</c:formatCode>
                  <c:ptCount val="3"/>
                  <c:pt idx="0">
                    <c:v>0.17126126126126129</c:v>
                  </c:pt>
                  <c:pt idx="1">
                    <c:v>7.8828828828828829E-2</c:v>
                  </c:pt>
                  <c:pt idx="2">
                    <c:v>6.9909909909909917E-2</c:v>
                  </c:pt>
                </c:numCache>
              </c:numRef>
            </c:plus>
            <c:minus>
              <c:numRef>
                <c:f>'Connaiss. Préoccupations MVE'!$P$67:$P$69</c:f>
                <c:numCache>
                  <c:formatCode>General</c:formatCode>
                  <c:ptCount val="3"/>
                  <c:pt idx="0">
                    <c:v>6.8738738738738703E-2</c:v>
                  </c:pt>
                  <c:pt idx="1">
                    <c:v>5.1171171171171176E-2</c:v>
                  </c:pt>
                  <c:pt idx="2">
                    <c:v>4.0090090090090083E-2</c:v>
                  </c:pt>
                </c:numCache>
              </c:numRef>
            </c:minus>
            <c:spPr>
              <a:noFill/>
              <a:ln w="12700" cap="flat" cmpd="sng" algn="ctr">
                <a:solidFill>
                  <a:schemeClr val="tx1"/>
                </a:solidFill>
                <a:round/>
              </a:ln>
              <a:effectLst/>
            </c:spPr>
          </c:errBars>
          <c:cat>
            <c:strRef>
              <c:f>'Connaiss. Préoccupations MVE'!$K$67:$K$69</c:f>
              <c:strCache>
                <c:ptCount val="3"/>
                <c:pt idx="0">
                  <c:v>Oui</c:v>
                </c:pt>
                <c:pt idx="1">
                  <c:v>Non</c:v>
                </c:pt>
                <c:pt idx="2">
                  <c:v>Je ne sais pas</c:v>
                </c:pt>
              </c:strCache>
            </c:strRef>
          </c:cat>
          <c:val>
            <c:numRef>
              <c:f>'Connaiss. Préoccupations MVE'!$O$67:$O$69</c:f>
              <c:numCache>
                <c:formatCode>0%</c:formatCode>
                <c:ptCount val="3"/>
                <c:pt idx="0">
                  <c:v>0.73873873873873874</c:v>
                </c:pt>
                <c:pt idx="1">
                  <c:v>0.17117117117117117</c:v>
                </c:pt>
                <c:pt idx="2">
                  <c:v>9.0090090090090086E-2</c:v>
                </c:pt>
              </c:numCache>
            </c:numRef>
          </c:val>
          <c:extLst>
            <c:ext xmlns:c16="http://schemas.microsoft.com/office/drawing/2014/chart" uri="{C3380CC4-5D6E-409C-BE32-E72D297353CC}">
              <c16:uniqueId val="{00000002-43D9-416C-A465-E8BE81FE9ABC}"/>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1"/>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'Connaiss. Préoccupations MVE'!$K$67:$K$69</c15:sqref>
                        </c15:formulaRef>
                      </c:ext>
                    </c:extLst>
                    <c:strCache>
                      <c:ptCount val="3"/>
                      <c:pt idx="0">
                        <c:v>Oui</c:v>
                      </c:pt>
                      <c:pt idx="1">
                        <c:v>Non</c:v>
                      </c:pt>
                      <c:pt idx="2">
                        <c:v>Je ne sais pas</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4-43D9-416C-A465-E8BE81FE9ABC}"/>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MVE'!$K$67:$K$69</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5-43D9-416C-A465-E8BE81FE9ABC}"/>
                  </c:ext>
                </c:extLst>
              </c15:ser>
            </c15:filteredBarSeries>
            <c15:filteredBarSeries>
              <c15:ser>
                <c:idx val="7"/>
                <c:order val="4"/>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MVE'!$K$67:$K$69</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8-43D9-416C-A465-E8BE81FE9ABC}"/>
                  </c:ext>
                </c:extLst>
              </c15:ser>
            </c15:filteredBarSeries>
            <c15:filteredBarSeries>
              <c15:ser>
                <c:idx val="8"/>
                <c:order val="5"/>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MVE'!$K$67:$K$69</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9-43D9-416C-A465-E8BE81FE9ABC}"/>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Est-ce que les gens de votre communauté croient-ils qu'il y a actuellement une épidémie de MVE dans la communauté ?</a:t>
            </a:r>
            <a:r>
              <a:rPr lang="en-US" baseline="0">
                <a:solidFill>
                  <a:schemeClr val="tx1"/>
                </a:solidFill>
              </a:rPr>
              <a:t>, N=212</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'Connaiss. Préoccupations MVE'!$L$104</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38-4DD6-9C09-EEFD18DEF0B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MVE'!$N$105:$N$107</c:f>
                <c:numCache>
                  <c:formatCode>General</c:formatCode>
                  <c:ptCount val="3"/>
                  <c:pt idx="0">
                    <c:v>5.7407407407407463E-2</c:v>
                  </c:pt>
                  <c:pt idx="1">
                    <c:v>5.8148148148148115E-2</c:v>
                  </c:pt>
                  <c:pt idx="2">
                    <c:v>4.4444444444444453E-2</c:v>
                  </c:pt>
                </c:numCache>
              </c:numRef>
            </c:plus>
            <c:minus>
              <c:numRef>
                <c:f>'Connaiss. Préoccupations MVE'!$M$105:$M$107</c:f>
                <c:numCache>
                  <c:formatCode>General</c:formatCode>
                  <c:ptCount val="3"/>
                  <c:pt idx="0">
                    <c:v>9.259259259259256E-2</c:v>
                  </c:pt>
                  <c:pt idx="1">
                    <c:v>7.1851851851851833E-2</c:v>
                  </c:pt>
                  <c:pt idx="2">
                    <c:v>1.5555555555555552E-2</c:v>
                  </c:pt>
                </c:numCache>
              </c:numRef>
            </c:minus>
            <c:spPr>
              <a:noFill/>
              <a:ln w="12700" cap="flat" cmpd="sng" algn="ctr">
                <a:solidFill>
                  <a:schemeClr val="tx1"/>
                </a:solidFill>
                <a:round/>
              </a:ln>
              <a:effectLst/>
            </c:spPr>
          </c:errBars>
          <c:cat>
            <c:strRef>
              <c:f>'Connaiss. Préoccupations MVE'!$K$105:$K$107</c:f>
              <c:strCache>
                <c:ptCount val="3"/>
                <c:pt idx="0">
                  <c:v>Oui</c:v>
                </c:pt>
                <c:pt idx="1">
                  <c:v>Non</c:v>
                </c:pt>
                <c:pt idx="2">
                  <c:v>Je ne sais pas</c:v>
                </c:pt>
              </c:strCache>
            </c:strRef>
          </c:cat>
          <c:val>
            <c:numRef>
              <c:f>'Connaiss. Préoccupations MVE'!$L$105:$L$107</c:f>
              <c:numCache>
                <c:formatCode>0%</c:formatCode>
                <c:ptCount val="3"/>
                <c:pt idx="0">
                  <c:v>0.59259259259259256</c:v>
                </c:pt>
                <c:pt idx="1">
                  <c:v>0.35185185185185186</c:v>
                </c:pt>
                <c:pt idx="2">
                  <c:v>5.5555555555555552E-2</c:v>
                </c:pt>
              </c:numCache>
            </c:numRef>
          </c:val>
          <c:extLst>
            <c:ext xmlns:c16="http://schemas.microsoft.com/office/drawing/2014/chart" uri="{C3380CC4-5D6E-409C-BE32-E72D297353CC}">
              <c16:uniqueId val="{00000001-E738-4DD6-9C09-EEFD18DEF0BC}"/>
            </c:ext>
          </c:extLst>
        </c:ser>
        <c:ser>
          <c:idx val="5"/>
          <c:order val="3"/>
          <c:tx>
            <c:strRef>
              <c:f>'Connaiss. Préoccupations MVE'!$O$104</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MVE'!$Q$105:$Q$107</c:f>
                <c:numCache>
                  <c:formatCode>General</c:formatCode>
                  <c:ptCount val="3"/>
                  <c:pt idx="0">
                    <c:v>4.7307692307692273E-2</c:v>
                  </c:pt>
                  <c:pt idx="1">
                    <c:v>3.9615384615384636E-2</c:v>
                  </c:pt>
                  <c:pt idx="2">
                    <c:v>6.3076923076923086E-2</c:v>
                  </c:pt>
                </c:numCache>
              </c:numRef>
            </c:plus>
            <c:minus>
              <c:numRef>
                <c:f>'Connaiss. Préoccupations MVE'!$P$105:$P$107</c:f>
                <c:numCache>
                  <c:formatCode>General</c:formatCode>
                  <c:ptCount val="3"/>
                  <c:pt idx="0">
                    <c:v>8.2692307692307732E-2</c:v>
                  </c:pt>
                  <c:pt idx="1">
                    <c:v>5.0384615384615389E-2</c:v>
                  </c:pt>
                  <c:pt idx="2">
                    <c:v>2.6923076923076925E-2</c:v>
                  </c:pt>
                </c:numCache>
              </c:numRef>
            </c:minus>
            <c:spPr>
              <a:noFill/>
              <a:ln w="12700" cap="flat" cmpd="sng" algn="ctr">
                <a:solidFill>
                  <a:schemeClr val="tx1"/>
                </a:solidFill>
                <a:round/>
              </a:ln>
              <a:effectLst/>
            </c:spPr>
          </c:errBars>
          <c:cat>
            <c:strRef>
              <c:f>'Connaiss. Préoccupations MVE'!$K$105:$K$107</c:f>
              <c:strCache>
                <c:ptCount val="3"/>
                <c:pt idx="0">
                  <c:v>Oui</c:v>
                </c:pt>
                <c:pt idx="1">
                  <c:v>Non</c:v>
                </c:pt>
                <c:pt idx="2">
                  <c:v>Je ne sais pas</c:v>
                </c:pt>
              </c:strCache>
            </c:strRef>
          </c:cat>
          <c:val>
            <c:numRef>
              <c:f>'Connaiss. Préoccupations MVE'!$O$105:$O$107</c:f>
              <c:numCache>
                <c:formatCode>0%</c:formatCode>
                <c:ptCount val="3"/>
                <c:pt idx="0">
                  <c:v>0.68269230769230771</c:v>
                </c:pt>
                <c:pt idx="1">
                  <c:v>0.24038461538461539</c:v>
                </c:pt>
                <c:pt idx="2">
                  <c:v>7.6923076923076927E-2</c:v>
                </c:pt>
              </c:numCache>
            </c:numRef>
          </c:val>
          <c:extLst>
            <c:ext xmlns:c16="http://schemas.microsoft.com/office/drawing/2014/chart" uri="{C3380CC4-5D6E-409C-BE32-E72D297353CC}">
              <c16:uniqueId val="{00000002-E738-4DD6-9C09-EEFD18DEF0BC}"/>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1"/>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'Connaiss. Préoccupations MVE'!$K$105:$K$107</c15:sqref>
                        </c15:formulaRef>
                      </c:ext>
                    </c:extLst>
                    <c:strCache>
                      <c:ptCount val="3"/>
                      <c:pt idx="0">
                        <c:v>Oui</c:v>
                      </c:pt>
                      <c:pt idx="1">
                        <c:v>Non</c:v>
                      </c:pt>
                      <c:pt idx="2">
                        <c:v>Je ne sais pas</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3-E738-4DD6-9C09-EEFD18DEF0BC}"/>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MVE'!$K$105:$K$107</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4-E738-4DD6-9C09-EEFD18DEF0BC}"/>
                  </c:ext>
                </c:extLst>
              </c15:ser>
            </c15:filteredBarSeries>
            <c15:filteredBarSeries>
              <c15:ser>
                <c:idx val="7"/>
                <c:order val="4"/>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MVE'!$K$105:$K$107</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5-E738-4DD6-9C09-EEFD18DEF0BC}"/>
                  </c:ext>
                </c:extLst>
              </c15:ser>
            </c15:filteredBarSeries>
            <c15:filteredBarSeries>
              <c15:ser>
                <c:idx val="8"/>
                <c:order val="5"/>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MVE'!$K$105:$K$107</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6-E738-4DD6-9C09-EEFD18DEF0BC}"/>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Si vous pensez que l'épidémie de MVE est réelle, selon vous quelle est la cause de l'épidémie?, N= 150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'Connaiss. Préoccupations MVE'!$L$76</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02-4E29-9DF7-A8A655AFFAF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MVE'!$N$77:$N$84</c:f>
                <c:numCache>
                  <c:formatCode>General</c:formatCode>
                  <c:ptCount val="8"/>
                  <c:pt idx="0">
                    <c:v>5.4117647058823548E-2</c:v>
                  </c:pt>
                  <c:pt idx="1">
                    <c:v>7.1764705882352897E-2</c:v>
                  </c:pt>
                  <c:pt idx="2">
                    <c:v>3.2352941176470584E-2</c:v>
                  </c:pt>
                  <c:pt idx="3">
                    <c:v>4.7058823529411764E-2</c:v>
                  </c:pt>
                  <c:pt idx="4">
                    <c:v>3.8235294117647062E-2</c:v>
                  </c:pt>
                  <c:pt idx="5">
                    <c:v>3.5882352941176469E-2</c:v>
                  </c:pt>
                  <c:pt idx="6">
                    <c:v>2.058823529411765E-2</c:v>
                  </c:pt>
                  <c:pt idx="7">
                    <c:v>0</c:v>
                  </c:pt>
                </c:numCache>
              </c:numRef>
            </c:plus>
            <c:minus>
              <c:numRef>
                <c:f>'Connaiss. Préoccupations MVE'!$M$77:$M$84</c:f>
                <c:numCache>
                  <c:formatCode>General</c:formatCode>
                  <c:ptCount val="8"/>
                  <c:pt idx="0">
                    <c:v>3.5882352941176449E-2</c:v>
                  </c:pt>
                  <c:pt idx="1">
                    <c:v>5.8235294117647052E-2</c:v>
                  </c:pt>
                  <c:pt idx="2">
                    <c:v>3.7647058823529408E-2</c:v>
                  </c:pt>
                  <c:pt idx="3">
                    <c:v>3.2941176470588224E-2</c:v>
                  </c:pt>
                  <c:pt idx="4">
                    <c:v>5.1764705882352949E-2</c:v>
                  </c:pt>
                  <c:pt idx="5">
                    <c:v>3.411764705882353E-2</c:v>
                  </c:pt>
                  <c:pt idx="6">
                    <c:v>1.9411764705882351E-2</c:v>
                  </c:pt>
                  <c:pt idx="7">
                    <c:v>0</c:v>
                  </c:pt>
                </c:numCache>
              </c:numRef>
            </c:minus>
            <c:spPr>
              <a:noFill/>
              <a:ln w="9525" cap="flat" cmpd="sng" algn="ctr">
                <a:solidFill>
                  <a:schemeClr val="tx1"/>
                </a:solidFill>
                <a:round/>
              </a:ln>
              <a:effectLst/>
            </c:spPr>
          </c:errBars>
          <c:cat>
            <c:strRef>
              <c:f>'Connaiss. Préoccupations MVE'!$K$77:$K$84</c:f>
              <c:strCache>
                <c:ptCount val="8"/>
                <c:pt idx="0">
                  <c:v>Manipulation de la viande de brousse</c:v>
                </c:pt>
                <c:pt idx="1">
                  <c:v>Introduit pars des cas importés de l'extérieur de la communauté</c:v>
                </c:pt>
                <c:pt idx="2">
                  <c:v>Introduit intentionnellement dans un but lucratif (« Ebola business »)</c:v>
                </c:pt>
                <c:pt idx="3">
                  <c:v>Introduit par des politiciens</c:v>
                </c:pt>
                <c:pt idx="4">
                  <c:v>Introduit par des Etrangers </c:v>
                </c:pt>
                <c:pt idx="5">
                  <c:v>La sorcellerie (source mystique/magique)</c:v>
                </c:pt>
                <c:pt idx="6">
                  <c:v>Je ne sais pas</c:v>
                </c:pt>
                <c:pt idx="7">
                  <c:v>Autre </c:v>
                </c:pt>
              </c:strCache>
            </c:strRef>
          </c:cat>
          <c:val>
            <c:numRef>
              <c:f>'Connaiss. Préoccupations MVE'!$L$77:$L$84</c:f>
              <c:numCache>
                <c:formatCode>0%</c:formatCode>
                <c:ptCount val="8"/>
                <c:pt idx="0">
                  <c:v>0.20588235294117646</c:v>
                </c:pt>
                <c:pt idx="1">
                  <c:v>0.33823529411764708</c:v>
                </c:pt>
                <c:pt idx="2">
                  <c:v>0.11764705882352941</c:v>
                </c:pt>
                <c:pt idx="3">
                  <c:v>0.10294117647058823</c:v>
                </c:pt>
                <c:pt idx="4">
                  <c:v>0.16176470588235295</c:v>
                </c:pt>
                <c:pt idx="5">
                  <c:v>4.4117647058823532E-2</c:v>
                </c:pt>
                <c:pt idx="6">
                  <c:v>2.9411764705882353E-2</c:v>
                </c:pt>
                <c:pt idx="7">
                  <c:v>0</c:v>
                </c:pt>
              </c:numCache>
            </c:numRef>
          </c:val>
          <c:extLst>
            <c:ext xmlns:c16="http://schemas.microsoft.com/office/drawing/2014/chart" uri="{C3380CC4-5D6E-409C-BE32-E72D297353CC}">
              <c16:uniqueId val="{00000001-D702-4E29-9DF7-A8A655AFFAFB}"/>
            </c:ext>
          </c:extLst>
        </c:ser>
        <c:ser>
          <c:idx val="3"/>
          <c:order val="3"/>
          <c:tx>
            <c:strRef>
              <c:f>'Connaiss. Préoccupations MVE'!$O$76</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MVE'!$Q$77:$Q$84</c:f>
                <c:numCache>
                  <c:formatCode>General</c:formatCode>
                  <c:ptCount val="8"/>
                  <c:pt idx="0">
                    <c:v>2.8292682926829266E-2</c:v>
                  </c:pt>
                  <c:pt idx="1">
                    <c:v>4.3658536585365865E-2</c:v>
                  </c:pt>
                  <c:pt idx="2">
                    <c:v>5.2439024390243894E-2</c:v>
                  </c:pt>
                  <c:pt idx="3">
                    <c:v>5.609756097560975E-2</c:v>
                  </c:pt>
                  <c:pt idx="4">
                    <c:v>1.6829268292682928E-2</c:v>
                  </c:pt>
                  <c:pt idx="5">
                    <c:v>3.585365853658537E-2</c:v>
                  </c:pt>
                  <c:pt idx="6">
                    <c:v>3.1219512195121951E-2</c:v>
                  </c:pt>
                  <c:pt idx="7">
                    <c:v>1.5609756097560976E-2</c:v>
                  </c:pt>
                </c:numCache>
              </c:numRef>
            </c:plus>
            <c:minus>
              <c:numRef>
                <c:f>'Connaiss. Préoccupations MVE'!$P$77:$P$84</c:f>
                <c:numCache>
                  <c:formatCode>General</c:formatCode>
                  <c:ptCount val="8"/>
                  <c:pt idx="0">
                    <c:v>5.170731707317075E-2</c:v>
                  </c:pt>
                  <c:pt idx="1">
                    <c:v>4.6341463414634132E-2</c:v>
                  </c:pt>
                  <c:pt idx="2">
                    <c:v>1.7560975609756099E-2</c:v>
                  </c:pt>
                  <c:pt idx="3">
                    <c:v>4.3902439024390227E-2</c:v>
                  </c:pt>
                  <c:pt idx="4">
                    <c:v>2.3170731707317066E-2</c:v>
                  </c:pt>
                  <c:pt idx="5">
                    <c:v>3.4146341463414637E-2</c:v>
                  </c:pt>
                  <c:pt idx="6">
                    <c:v>2.878048780487805E-2</c:v>
                  </c:pt>
                  <c:pt idx="7">
                    <c:v>1.4390243902439025E-2</c:v>
                  </c:pt>
                </c:numCache>
              </c:numRef>
            </c:minus>
            <c:spPr>
              <a:noFill/>
              <a:ln w="12700" cap="flat" cmpd="sng" algn="ctr">
                <a:solidFill>
                  <a:schemeClr val="tx1"/>
                </a:solidFill>
                <a:round/>
              </a:ln>
              <a:effectLst/>
            </c:spPr>
          </c:errBars>
          <c:cat>
            <c:strRef>
              <c:f>'Connaiss. Préoccupations MVE'!$K$77:$K$84</c:f>
              <c:strCache>
                <c:ptCount val="8"/>
                <c:pt idx="0">
                  <c:v>Manipulation de la viande de brousse</c:v>
                </c:pt>
                <c:pt idx="1">
                  <c:v>Introduit pars des cas importés de l'extérieur de la communauté</c:v>
                </c:pt>
                <c:pt idx="2">
                  <c:v>Introduit intentionnellement dans un but lucratif (« Ebola business »)</c:v>
                </c:pt>
                <c:pt idx="3">
                  <c:v>Introduit par des politiciens</c:v>
                </c:pt>
                <c:pt idx="4">
                  <c:v>Introduit par des Etrangers </c:v>
                </c:pt>
                <c:pt idx="5">
                  <c:v>La sorcellerie (source mystique/magique)</c:v>
                </c:pt>
                <c:pt idx="6">
                  <c:v>Je ne sais pas</c:v>
                </c:pt>
                <c:pt idx="7">
                  <c:v>Autre </c:v>
                </c:pt>
              </c:strCache>
            </c:strRef>
          </c:cat>
          <c:val>
            <c:numRef>
              <c:f>'Connaiss. Préoccupations MVE'!$O$77:$O$84</c:f>
              <c:numCache>
                <c:formatCode>0%</c:formatCode>
                <c:ptCount val="8"/>
                <c:pt idx="0">
                  <c:v>0.23170731707317074</c:v>
                </c:pt>
                <c:pt idx="1">
                  <c:v>0.14634146341463414</c:v>
                </c:pt>
                <c:pt idx="2">
                  <c:v>9.7560975609756101E-2</c:v>
                </c:pt>
                <c:pt idx="3">
                  <c:v>0.24390243902439024</c:v>
                </c:pt>
                <c:pt idx="4">
                  <c:v>7.3170731707317069E-2</c:v>
                </c:pt>
                <c:pt idx="5">
                  <c:v>0.13414634146341464</c:v>
                </c:pt>
                <c:pt idx="6">
                  <c:v>4.878048780487805E-2</c:v>
                </c:pt>
                <c:pt idx="7">
                  <c:v>2.4390243902439025E-2</c:v>
                </c:pt>
              </c:numCache>
            </c:numRef>
          </c:val>
          <c:extLst>
            <c:ext xmlns:c16="http://schemas.microsoft.com/office/drawing/2014/chart" uri="{C3380CC4-5D6E-409C-BE32-E72D297353CC}">
              <c16:uniqueId val="{00000002-D702-4E29-9DF7-A8A655AFFAFB}"/>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'Connaiss. Préoccupations MVE'!$K$77:$K$84</c15:sqref>
                        </c15:formulaRef>
                      </c:ext>
                    </c:extLst>
                    <c:strCache>
                      <c:ptCount val="8"/>
                      <c:pt idx="0">
                        <c:v>Manipulation de la viande de brousse</c:v>
                      </c:pt>
                      <c:pt idx="1">
                        <c:v>Introduit pars des cas importés de l'extérieur de la communauté</c:v>
                      </c:pt>
                      <c:pt idx="2">
                        <c:v>Introduit intentionnellement dans un but lucratif (« Ebola business »)</c:v>
                      </c:pt>
                      <c:pt idx="3">
                        <c:v>Introduit par des politiciens</c:v>
                      </c:pt>
                      <c:pt idx="4">
                        <c:v>Introduit par des Etrangers </c:v>
                      </c:pt>
                      <c:pt idx="5">
                        <c:v>La sorcellerie (source mystique/magique)</c:v>
                      </c:pt>
                      <c:pt idx="6">
                        <c:v>Je ne sais pas</c:v>
                      </c:pt>
                      <c:pt idx="7">
                        <c:v>Autre </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D702-4E29-9DF7-A8A655AFFAF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MVE'!$K$77:$K$84</c15:sqref>
                        </c15:formulaRef>
                      </c:ext>
                    </c:extLst>
                    <c:strCache>
                      <c:ptCount val="8"/>
                      <c:pt idx="0">
                        <c:v>Manipulation de la viande de brousse</c:v>
                      </c:pt>
                      <c:pt idx="1">
                        <c:v>Introduit pars des cas importés de l'extérieur de la communauté</c:v>
                      </c:pt>
                      <c:pt idx="2">
                        <c:v>Introduit intentionnellement dans un but lucratif (« Ebola business »)</c:v>
                      </c:pt>
                      <c:pt idx="3">
                        <c:v>Introduit par des politiciens</c:v>
                      </c:pt>
                      <c:pt idx="4">
                        <c:v>Introduit par des Etrangers </c:v>
                      </c:pt>
                      <c:pt idx="5">
                        <c:v>La sorcellerie (source mystique/magique)</c:v>
                      </c:pt>
                      <c:pt idx="6">
                        <c:v>Je ne sais pas</c:v>
                      </c:pt>
                      <c:pt idx="7">
                        <c:v>Autre </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D702-4E29-9DF7-A8A655AFFAFB}"/>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45"/>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Si vous ne croyez pas que l'épidémie de MVE est réelle, pour quelles raisons pensez-vous que les gens employés par la riposte contre la MVE sont ici ?, N= 51</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'Connaiss. Préoccupations MVE'!$L$91</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77-459D-9822-CF58004C670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MVE'!$N$92:$N$97</c:f>
                <c:numCache>
                  <c:formatCode>General</c:formatCode>
                  <c:ptCount val="6"/>
                  <c:pt idx="0">
                    <c:v>6.0000000000000053E-2</c:v>
                  </c:pt>
                  <c:pt idx="1">
                    <c:v>7.375000000000001E-2</c:v>
                  </c:pt>
                  <c:pt idx="2">
                    <c:v>3.6250000000000004E-2</c:v>
                  </c:pt>
                  <c:pt idx="3">
                    <c:v>0</c:v>
                  </c:pt>
                  <c:pt idx="4">
                    <c:v>0</c:v>
                  </c:pt>
                  <c:pt idx="5">
                    <c:v>0</c:v>
                  </c:pt>
                </c:numCache>
              </c:numRef>
            </c:plus>
            <c:minus>
              <c:numRef>
                <c:f>'Connaiss. Préoccupations MVE'!$M$92:$M$97</c:f>
                <c:numCache>
                  <c:formatCode>General</c:formatCode>
                  <c:ptCount val="6"/>
                  <c:pt idx="0">
                    <c:v>0.10999999999999999</c:v>
                  </c:pt>
                  <c:pt idx="1">
                    <c:v>4.6249999999999999E-2</c:v>
                  </c:pt>
                  <c:pt idx="2">
                    <c:v>2.3749999999999993E-2</c:v>
                  </c:pt>
                  <c:pt idx="3">
                    <c:v>0</c:v>
                  </c:pt>
                  <c:pt idx="4">
                    <c:v>0</c:v>
                  </c:pt>
                  <c:pt idx="5">
                    <c:v>0</c:v>
                  </c:pt>
                </c:numCache>
              </c:numRef>
            </c:minus>
            <c:spPr>
              <a:noFill/>
              <a:ln w="9525" cap="flat" cmpd="sng" algn="ctr">
                <a:solidFill>
                  <a:schemeClr val="tx1"/>
                </a:solidFill>
                <a:round/>
              </a:ln>
              <a:effectLst/>
            </c:spPr>
          </c:errBars>
          <c:cat>
            <c:strRef>
              <c:f>'Connaiss. Préoccupations MVE'!$K$92:$K$97</c:f>
              <c:strCache>
                <c:ptCount val="6"/>
                <c:pt idx="0">
                  <c:v>Pour gagner de l'argent («Ebola business») </c:v>
                </c:pt>
                <c:pt idx="1">
                  <c:v>À des fins politiques</c:v>
                </c:pt>
                <c:pt idx="2">
                  <c:v>Pour opprimer un groupe ethnique</c:v>
                </c:pt>
                <c:pt idx="3">
                  <c:v>Pour exterminer un groupe ethnique</c:v>
                </c:pt>
                <c:pt idx="4">
                  <c:v>N’a pas vu quelqu’un dans la communauté travailler pour mettre fin à l'épidémie de la MVE</c:v>
                </c:pt>
                <c:pt idx="5">
                  <c:v>Autre </c:v>
                </c:pt>
              </c:strCache>
            </c:strRef>
          </c:cat>
          <c:val>
            <c:numRef>
              <c:f>'Connaiss. Préoccupations MVE'!$L$92:$L$97</c:f>
              <c:numCache>
                <c:formatCode>0%</c:formatCode>
                <c:ptCount val="6"/>
                <c:pt idx="0">
                  <c:v>0.75</c:v>
                </c:pt>
                <c:pt idx="1">
                  <c:v>0.15625</c:v>
                </c:pt>
                <c:pt idx="2">
                  <c:v>9.375E-2</c:v>
                </c:pt>
                <c:pt idx="3">
                  <c:v>0</c:v>
                </c:pt>
                <c:pt idx="4">
                  <c:v>0</c:v>
                </c:pt>
                <c:pt idx="5">
                  <c:v>0</c:v>
                </c:pt>
              </c:numCache>
            </c:numRef>
          </c:val>
          <c:extLst>
            <c:ext xmlns:c16="http://schemas.microsoft.com/office/drawing/2014/chart" uri="{C3380CC4-5D6E-409C-BE32-E72D297353CC}">
              <c16:uniqueId val="{00000001-5D77-459D-9822-CF58004C670F}"/>
            </c:ext>
          </c:extLst>
        </c:ser>
        <c:ser>
          <c:idx val="3"/>
          <c:order val="3"/>
          <c:tx>
            <c:strRef>
              <c:f>'Connaiss. Préoccupations MVE'!$O$91</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MVE'!$Q$92:$Q$97</c:f>
                <c:numCache>
                  <c:formatCode>General</c:formatCode>
                  <c:ptCount val="6"/>
                  <c:pt idx="0">
                    <c:v>6.8947368421052646E-2</c:v>
                  </c:pt>
                  <c:pt idx="1">
                    <c:v>3.2105263157894748E-2</c:v>
                  </c:pt>
                  <c:pt idx="2">
                    <c:v>5.6842105263157916E-2</c:v>
                  </c:pt>
                  <c:pt idx="3">
                    <c:v>6.4736842105263176E-2</c:v>
                  </c:pt>
                  <c:pt idx="4">
                    <c:v>2.7368421052631584E-2</c:v>
                  </c:pt>
                  <c:pt idx="5">
                    <c:v>0</c:v>
                  </c:pt>
                </c:numCache>
              </c:numRef>
            </c:plus>
            <c:minus>
              <c:numRef>
                <c:f>'Connaiss. Préoccupations MVE'!$P$92:$P$97</c:f>
                <c:numCache>
                  <c:formatCode>General</c:formatCode>
                  <c:ptCount val="6"/>
                  <c:pt idx="0">
                    <c:v>6.1052631578947358E-2</c:v>
                  </c:pt>
                  <c:pt idx="1">
                    <c:v>3.7894736842105259E-2</c:v>
                  </c:pt>
                  <c:pt idx="2">
                    <c:v>5.3157894736842098E-2</c:v>
                  </c:pt>
                  <c:pt idx="3">
                    <c:v>3.526315789473683E-2</c:v>
                  </c:pt>
                  <c:pt idx="4">
                    <c:v>3.2631578947368414E-2</c:v>
                  </c:pt>
                  <c:pt idx="5">
                    <c:v>0</c:v>
                  </c:pt>
                </c:numCache>
              </c:numRef>
            </c:minus>
            <c:spPr>
              <a:noFill/>
              <a:ln w="12700" cap="flat" cmpd="sng" algn="ctr">
                <a:solidFill>
                  <a:schemeClr val="tx1"/>
                </a:solidFill>
                <a:round/>
              </a:ln>
              <a:effectLst/>
            </c:spPr>
          </c:errBars>
          <c:cat>
            <c:strRef>
              <c:f>'Connaiss. Préoccupations MVE'!$K$92:$K$97</c:f>
              <c:strCache>
                <c:ptCount val="6"/>
                <c:pt idx="0">
                  <c:v>Pour gagner de l'argent («Ebola business») </c:v>
                </c:pt>
                <c:pt idx="1">
                  <c:v>À des fins politiques</c:v>
                </c:pt>
                <c:pt idx="2">
                  <c:v>Pour opprimer un groupe ethnique</c:v>
                </c:pt>
                <c:pt idx="3">
                  <c:v>Pour exterminer un groupe ethnique</c:v>
                </c:pt>
                <c:pt idx="4">
                  <c:v>N’a pas vu quelqu’un dans la communauté travailler pour mettre fin à l'épidémie de la MVE</c:v>
                </c:pt>
                <c:pt idx="5">
                  <c:v>Autre </c:v>
                </c:pt>
              </c:strCache>
            </c:strRef>
          </c:cat>
          <c:val>
            <c:numRef>
              <c:f>'Connaiss. Préoccupations MVE'!$O$92:$O$97</c:f>
              <c:numCache>
                <c:formatCode>0%</c:formatCode>
                <c:ptCount val="6"/>
                <c:pt idx="0">
                  <c:v>0.42105263157894735</c:v>
                </c:pt>
                <c:pt idx="1">
                  <c:v>0.15789473684210525</c:v>
                </c:pt>
                <c:pt idx="2">
                  <c:v>0.26315789473684209</c:v>
                </c:pt>
                <c:pt idx="3">
                  <c:v>0.10526315789473684</c:v>
                </c:pt>
                <c:pt idx="4">
                  <c:v>5.2631578947368418E-2</c:v>
                </c:pt>
                <c:pt idx="5">
                  <c:v>0</c:v>
                </c:pt>
              </c:numCache>
            </c:numRef>
          </c:val>
          <c:extLst>
            <c:ext xmlns:c16="http://schemas.microsoft.com/office/drawing/2014/chart" uri="{C3380CC4-5D6E-409C-BE32-E72D297353CC}">
              <c16:uniqueId val="{00000002-5D77-459D-9822-CF58004C670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'Connaiss. Préoccupations MVE'!$K$92:$K$97</c15:sqref>
                        </c15:formulaRef>
                      </c:ext>
                    </c:extLst>
                    <c:strCache>
                      <c:ptCount val="6"/>
                      <c:pt idx="0">
                        <c:v>Pour gagner de l'argent («Ebola business») </c:v>
                      </c:pt>
                      <c:pt idx="1">
                        <c:v>À des fins politiques</c:v>
                      </c:pt>
                      <c:pt idx="2">
                        <c:v>Pour opprimer un groupe ethnique</c:v>
                      </c:pt>
                      <c:pt idx="3">
                        <c:v>Pour exterminer un groupe ethnique</c:v>
                      </c:pt>
                      <c:pt idx="4">
                        <c:v>N’a pas vu quelqu’un dans la communauté travailler pour mettre fin à l'épidémie de la MVE</c:v>
                      </c:pt>
                      <c:pt idx="5">
                        <c:v>Autre </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5D77-459D-9822-CF58004C670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MVE'!$K$92:$K$97</c15:sqref>
                        </c15:formulaRef>
                      </c:ext>
                    </c:extLst>
                    <c:strCache>
                      <c:ptCount val="6"/>
                      <c:pt idx="0">
                        <c:v>Pour gagner de l'argent («Ebola business») </c:v>
                      </c:pt>
                      <c:pt idx="1">
                        <c:v>À des fins politiques</c:v>
                      </c:pt>
                      <c:pt idx="2">
                        <c:v>Pour opprimer un groupe ethnique</c:v>
                      </c:pt>
                      <c:pt idx="3">
                        <c:v>Pour exterminer un groupe ethnique</c:v>
                      </c:pt>
                      <c:pt idx="4">
                        <c:v>N’a pas vu quelqu’un dans la communauté travailler pour mettre fin à l'épidémie de la MVE</c:v>
                      </c:pt>
                      <c:pt idx="5">
                        <c:v>Autre </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5D77-459D-9822-CF58004C670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85000000000000009"/>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Pensez-vous que vous pouvez attraper ou tomber malade de MVE ?</a:t>
            </a:r>
            <a:r>
              <a:rPr lang="en-US" baseline="0">
                <a:solidFill>
                  <a:schemeClr val="tx1"/>
                </a:solidFill>
              </a:rPr>
              <a:t>, N=212</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'Connaiss. Préoccupations MVE'!$L$114</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84-45BA-A2D2-DCCC10222D0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MVE'!$N$115:$N$117</c:f>
                <c:numCache>
                  <c:formatCode>General</c:formatCode>
                  <c:ptCount val="3"/>
                  <c:pt idx="0">
                    <c:v>7.5555555555555598E-2</c:v>
                  </c:pt>
                  <c:pt idx="1">
                    <c:v>6.3703703703703707E-2</c:v>
                  </c:pt>
                  <c:pt idx="2">
                    <c:v>4.0740740740740744E-2</c:v>
                  </c:pt>
                </c:numCache>
              </c:numRef>
            </c:plus>
            <c:minus>
              <c:numRef>
                <c:f>'Connaiss. Préoccupations MVE'!$M$115:$M$117</c:f>
                <c:numCache>
                  <c:formatCode>General</c:formatCode>
                  <c:ptCount val="3"/>
                  <c:pt idx="0">
                    <c:v>6.4444444444444415E-2</c:v>
                  </c:pt>
                  <c:pt idx="1">
                    <c:v>4.629629629629628E-2</c:v>
                  </c:pt>
                  <c:pt idx="2">
                    <c:v>5.9259259259259234E-2</c:v>
                  </c:pt>
                </c:numCache>
              </c:numRef>
            </c:minus>
            <c:spPr>
              <a:noFill/>
              <a:ln w="12700" cap="flat" cmpd="sng" algn="ctr">
                <a:solidFill>
                  <a:schemeClr val="tx1"/>
                </a:solidFill>
                <a:round/>
              </a:ln>
              <a:effectLst/>
            </c:spPr>
          </c:errBars>
          <c:cat>
            <c:strRef>
              <c:f>'Connaiss. Préoccupations MVE'!$K$115:$K$117</c:f>
              <c:strCache>
                <c:ptCount val="3"/>
                <c:pt idx="0">
                  <c:v>Oui</c:v>
                </c:pt>
                <c:pt idx="1">
                  <c:v>Non</c:v>
                </c:pt>
                <c:pt idx="2">
                  <c:v>Je ne sais pas</c:v>
                </c:pt>
              </c:strCache>
            </c:strRef>
          </c:cat>
          <c:val>
            <c:numRef>
              <c:f>'Connaiss. Préoccupations MVE'!$L$115:$L$117</c:f>
              <c:numCache>
                <c:formatCode>0%</c:formatCode>
                <c:ptCount val="3"/>
                <c:pt idx="0">
                  <c:v>0.44444444444444442</c:v>
                </c:pt>
                <c:pt idx="1">
                  <c:v>0.29629629629629628</c:v>
                </c:pt>
                <c:pt idx="2">
                  <c:v>0.25925925925925924</c:v>
                </c:pt>
              </c:numCache>
            </c:numRef>
          </c:val>
          <c:extLst>
            <c:ext xmlns:c16="http://schemas.microsoft.com/office/drawing/2014/chart" uri="{C3380CC4-5D6E-409C-BE32-E72D297353CC}">
              <c16:uniqueId val="{00000001-5F84-45BA-A2D2-DCCC10222D06}"/>
            </c:ext>
          </c:extLst>
        </c:ser>
        <c:ser>
          <c:idx val="5"/>
          <c:order val="3"/>
          <c:tx>
            <c:strRef>
              <c:f>'Connaiss. Préoccupations MVE'!$O$114</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MVE'!$Q$115:$Q$117</c:f>
                <c:numCache>
                  <c:formatCode>General</c:formatCode>
                  <c:ptCount val="3"/>
                  <c:pt idx="0">
                    <c:v>7.1923076923076867E-2</c:v>
                  </c:pt>
                  <c:pt idx="1">
                    <c:v>5.7307692307692309E-2</c:v>
                  </c:pt>
                  <c:pt idx="2">
                    <c:v>7.0769230769230806E-2</c:v>
                  </c:pt>
                </c:numCache>
              </c:numRef>
            </c:plus>
            <c:minus>
              <c:numRef>
                <c:f>'Connaiss. Préoccupations MVE'!$P$115:$P$117</c:f>
                <c:numCache>
                  <c:formatCode>General</c:formatCode>
                  <c:ptCount val="3"/>
                  <c:pt idx="0">
                    <c:v>5.8076923076923137E-2</c:v>
                  </c:pt>
                  <c:pt idx="1">
                    <c:v>3.2692307692307687E-2</c:v>
                  </c:pt>
                  <c:pt idx="2">
                    <c:v>5.9230769230769226E-2</c:v>
                  </c:pt>
                </c:numCache>
              </c:numRef>
            </c:minus>
            <c:spPr>
              <a:noFill/>
              <a:ln w="12700" cap="flat" cmpd="sng" algn="ctr">
                <a:solidFill>
                  <a:schemeClr val="tx1"/>
                </a:solidFill>
                <a:round/>
              </a:ln>
              <a:effectLst/>
            </c:spPr>
          </c:errBars>
          <c:cat>
            <c:strRef>
              <c:f>'Connaiss. Préoccupations MVE'!$K$115:$K$117</c:f>
              <c:strCache>
                <c:ptCount val="3"/>
                <c:pt idx="0">
                  <c:v>Oui</c:v>
                </c:pt>
                <c:pt idx="1">
                  <c:v>Non</c:v>
                </c:pt>
                <c:pt idx="2">
                  <c:v>Je ne sais pas</c:v>
                </c:pt>
              </c:strCache>
            </c:strRef>
          </c:cat>
          <c:val>
            <c:numRef>
              <c:f>'Connaiss. Préoccupations MVE'!$O$115:$O$117</c:f>
              <c:numCache>
                <c:formatCode>0%</c:formatCode>
                <c:ptCount val="3"/>
                <c:pt idx="0">
                  <c:v>0.54807692307692313</c:v>
                </c:pt>
                <c:pt idx="1">
                  <c:v>0.18269230769230768</c:v>
                </c:pt>
                <c:pt idx="2">
                  <c:v>0.26923076923076922</c:v>
                </c:pt>
              </c:numCache>
            </c:numRef>
          </c:val>
          <c:extLst>
            <c:ext xmlns:c16="http://schemas.microsoft.com/office/drawing/2014/chart" uri="{C3380CC4-5D6E-409C-BE32-E72D297353CC}">
              <c16:uniqueId val="{00000002-5F84-45BA-A2D2-DCCC10222D06}"/>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1"/>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'Connaiss. Préoccupations MVE'!$K$115:$K$117</c15:sqref>
                        </c15:formulaRef>
                      </c:ext>
                    </c:extLst>
                    <c:strCache>
                      <c:ptCount val="3"/>
                      <c:pt idx="0">
                        <c:v>Oui</c:v>
                      </c:pt>
                      <c:pt idx="1">
                        <c:v>Non</c:v>
                      </c:pt>
                      <c:pt idx="2">
                        <c:v>Je ne sais pas</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3-5F84-45BA-A2D2-DCCC10222D06}"/>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MVE'!$K$115:$K$117</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4-5F84-45BA-A2D2-DCCC10222D06}"/>
                  </c:ext>
                </c:extLst>
              </c15:ser>
            </c15:filteredBarSeries>
            <c15:filteredBarSeries>
              <c15:ser>
                <c:idx val="7"/>
                <c:order val="4"/>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MVE'!$K$115:$K$117</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5-5F84-45BA-A2D2-DCCC10222D06}"/>
                  </c:ext>
                </c:extLst>
              </c15:ser>
            </c15:filteredBarSeries>
            <c15:filteredBarSeries>
              <c15:ser>
                <c:idx val="8"/>
                <c:order val="5"/>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MVE'!$K$115:$K$117</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6-5F84-45BA-A2D2-DCCC10222D06}"/>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70000000000000007"/>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Si vous pensez que vous pouvez attraper ou tomber malade de MVE dans quelle mesure exprimer vous le risque de l’attraper?</a:t>
            </a:r>
            <a:r>
              <a:rPr lang="en-US" baseline="0">
                <a:solidFill>
                  <a:schemeClr val="tx1"/>
                </a:solidFill>
              </a:rPr>
              <a:t>, N=105</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'Connaiss. Préoccupations MVE'!$L$124</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99-4C49-A576-20D90D61988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MVE'!$N$125:$N$128</c:f>
                <c:numCache>
                  <c:formatCode>General</c:formatCode>
                  <c:ptCount val="4"/>
                  <c:pt idx="0">
                    <c:v>7.5833333333333419E-2</c:v>
                  </c:pt>
                  <c:pt idx="1">
                    <c:v>6.3333333333333353E-2</c:v>
                  </c:pt>
                  <c:pt idx="2">
                    <c:v>2.6666666666666672E-2</c:v>
                  </c:pt>
                  <c:pt idx="3">
                    <c:v>4.416666666666666E-2</c:v>
                  </c:pt>
                </c:numCache>
              </c:numRef>
            </c:plus>
            <c:minus>
              <c:numRef>
                <c:f>'Connaiss. Préoccupations MVE'!$M$125:$M$128</c:f>
                <c:numCache>
                  <c:formatCode>General</c:formatCode>
                  <c:ptCount val="4"/>
                  <c:pt idx="0">
                    <c:v>9.4166666666666621E-2</c:v>
                  </c:pt>
                  <c:pt idx="1">
                    <c:v>4.6666666666666662E-2</c:v>
                  </c:pt>
                  <c:pt idx="2">
                    <c:v>4.3333333333333328E-2</c:v>
                  </c:pt>
                  <c:pt idx="3">
                    <c:v>3.5833333333333342E-2</c:v>
                  </c:pt>
                </c:numCache>
              </c:numRef>
            </c:minus>
            <c:spPr>
              <a:noFill/>
              <a:ln w="12700" cap="flat" cmpd="sng" algn="ctr">
                <a:solidFill>
                  <a:schemeClr val="tx1"/>
                </a:solidFill>
                <a:round/>
              </a:ln>
              <a:effectLst/>
            </c:spPr>
          </c:errBars>
          <c:cat>
            <c:strRef>
              <c:f>'Connaiss. Préoccupations MVE'!$K$125:$K$128</c:f>
              <c:strCache>
                <c:ptCount val="4"/>
                <c:pt idx="0">
                  <c:v>Risque très élever </c:v>
                </c:pt>
                <c:pt idx="1">
                  <c:v>Risque élever</c:v>
                </c:pt>
                <c:pt idx="2">
                  <c:v>Risque moyen </c:v>
                </c:pt>
                <c:pt idx="3">
                  <c:v>Risque faible </c:v>
                </c:pt>
              </c:strCache>
            </c:strRef>
          </c:cat>
          <c:val>
            <c:numRef>
              <c:f>'Connaiss. Préoccupations MVE'!$L$125:$L$128</c:f>
              <c:numCache>
                <c:formatCode>0%</c:formatCode>
                <c:ptCount val="4"/>
                <c:pt idx="0">
                  <c:v>0.60416666666666663</c:v>
                </c:pt>
                <c:pt idx="1">
                  <c:v>0.16666666666666666</c:v>
                </c:pt>
                <c:pt idx="2">
                  <c:v>8.3333333333333329E-2</c:v>
                </c:pt>
                <c:pt idx="3">
                  <c:v>0.14583333333333334</c:v>
                </c:pt>
              </c:numCache>
            </c:numRef>
          </c:val>
          <c:extLst>
            <c:ext xmlns:c16="http://schemas.microsoft.com/office/drawing/2014/chart" uri="{C3380CC4-5D6E-409C-BE32-E72D297353CC}">
              <c16:uniqueId val="{00000001-CA99-4C49-A576-20D90D619881}"/>
            </c:ext>
          </c:extLst>
        </c:ser>
        <c:ser>
          <c:idx val="5"/>
          <c:order val="3"/>
          <c:tx>
            <c:strRef>
              <c:f>'Connaiss. Préoccupations MVE'!$O$124</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MVE'!$Q$125:$Q$128</c:f>
                <c:numCache>
                  <c:formatCode>General</c:formatCode>
                  <c:ptCount val="4"/>
                  <c:pt idx="0">
                    <c:v>4.6491228070175472E-2</c:v>
                  </c:pt>
                  <c:pt idx="1">
                    <c:v>5.6666666666666698E-2</c:v>
                  </c:pt>
                  <c:pt idx="2">
                    <c:v>1.7368421052631589E-2</c:v>
                  </c:pt>
                  <c:pt idx="3">
                    <c:v>2.9473684210526319E-2</c:v>
                  </c:pt>
                </c:numCache>
              </c:numRef>
            </c:plus>
            <c:minus>
              <c:numRef>
                <c:f>'Connaiss. Préoccupations MVE'!$P$125:$P$128</c:f>
                <c:numCache>
                  <c:formatCode>General</c:formatCode>
                  <c:ptCount val="4"/>
                  <c:pt idx="0">
                    <c:v>8.3508771929824532E-2</c:v>
                  </c:pt>
                  <c:pt idx="1">
                    <c:v>4.3333333333333335E-2</c:v>
                  </c:pt>
                  <c:pt idx="2">
                    <c:v>4.2631578947368416E-2</c:v>
                  </c:pt>
                  <c:pt idx="3">
                    <c:v>2.052631578947367E-2</c:v>
                  </c:pt>
                </c:numCache>
              </c:numRef>
            </c:minus>
            <c:spPr>
              <a:noFill/>
              <a:ln w="12700" cap="flat" cmpd="sng" algn="ctr">
                <a:solidFill>
                  <a:schemeClr val="tx1"/>
                </a:solidFill>
                <a:round/>
              </a:ln>
              <a:effectLst/>
            </c:spPr>
          </c:errBars>
          <c:cat>
            <c:strRef>
              <c:f>'Connaiss. Préoccupations MVE'!$K$125:$K$128</c:f>
              <c:strCache>
                <c:ptCount val="4"/>
                <c:pt idx="0">
                  <c:v>Risque très élever </c:v>
                </c:pt>
                <c:pt idx="1">
                  <c:v>Risque élever</c:v>
                </c:pt>
                <c:pt idx="2">
                  <c:v>Risque moyen </c:v>
                </c:pt>
                <c:pt idx="3">
                  <c:v>Risque faible </c:v>
                </c:pt>
              </c:strCache>
            </c:strRef>
          </c:cat>
          <c:val>
            <c:numRef>
              <c:f>'Connaiss. Préoccupations MVE'!$O$125:$O$128</c:f>
              <c:numCache>
                <c:formatCode>0%</c:formatCode>
                <c:ptCount val="4"/>
                <c:pt idx="0">
                  <c:v>0.40350877192982454</c:v>
                </c:pt>
                <c:pt idx="1">
                  <c:v>0.33333333333333331</c:v>
                </c:pt>
                <c:pt idx="2">
                  <c:v>5.2631578947368418E-2</c:v>
                </c:pt>
                <c:pt idx="3">
                  <c:v>0.21052631578947367</c:v>
                </c:pt>
              </c:numCache>
            </c:numRef>
          </c:val>
          <c:extLst>
            <c:ext xmlns:c16="http://schemas.microsoft.com/office/drawing/2014/chart" uri="{C3380CC4-5D6E-409C-BE32-E72D297353CC}">
              <c16:uniqueId val="{00000002-CA99-4C49-A576-20D90D619881}"/>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1"/>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'Connaiss. Préoccupations MVE'!$K$125:$K$128</c15:sqref>
                        </c15:formulaRef>
                      </c:ext>
                    </c:extLst>
                    <c:strCache>
                      <c:ptCount val="4"/>
                      <c:pt idx="0">
                        <c:v>Risque très élever </c:v>
                      </c:pt>
                      <c:pt idx="1">
                        <c:v>Risque élever</c:v>
                      </c:pt>
                      <c:pt idx="2">
                        <c:v>Risque moyen </c:v>
                      </c:pt>
                      <c:pt idx="3">
                        <c:v>Risque faible </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3-CA99-4C49-A576-20D90D619881}"/>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MVE'!$K$125:$K$128</c15:sqref>
                        </c15:formulaRef>
                      </c:ext>
                    </c:extLst>
                    <c:strCache>
                      <c:ptCount val="4"/>
                      <c:pt idx="0">
                        <c:v>Risque très élever </c:v>
                      </c:pt>
                      <c:pt idx="1">
                        <c:v>Risque élever</c:v>
                      </c:pt>
                      <c:pt idx="2">
                        <c:v>Risque moyen </c:v>
                      </c:pt>
                      <c:pt idx="3">
                        <c:v>Risque faible </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4-CA99-4C49-A576-20D90D619881}"/>
                  </c:ext>
                </c:extLst>
              </c15:ser>
            </c15:filteredBarSeries>
            <c15:filteredBarSeries>
              <c15:ser>
                <c:idx val="7"/>
                <c:order val="4"/>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MVE'!$K$125:$K$128</c15:sqref>
                        </c15:formulaRef>
                      </c:ext>
                    </c:extLst>
                    <c:strCache>
                      <c:ptCount val="4"/>
                      <c:pt idx="0">
                        <c:v>Risque très élever </c:v>
                      </c:pt>
                      <c:pt idx="1">
                        <c:v>Risque élever</c:v>
                      </c:pt>
                      <c:pt idx="2">
                        <c:v>Risque moyen </c:v>
                      </c:pt>
                      <c:pt idx="3">
                        <c:v>Risque faible </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5-CA99-4C49-A576-20D90D619881}"/>
                  </c:ext>
                </c:extLst>
              </c15:ser>
            </c15:filteredBarSeries>
            <c15:filteredBarSeries>
              <c15:ser>
                <c:idx val="8"/>
                <c:order val="5"/>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MVE'!$K$125:$K$128</c15:sqref>
                        </c15:formulaRef>
                      </c:ext>
                    </c:extLst>
                    <c:strCache>
                      <c:ptCount val="4"/>
                      <c:pt idx="0">
                        <c:v>Risque très élever </c:v>
                      </c:pt>
                      <c:pt idx="1">
                        <c:v>Risque élever</c:v>
                      </c:pt>
                      <c:pt idx="2">
                        <c:v>Risque moyen </c:v>
                      </c:pt>
                      <c:pt idx="3">
                        <c:v>Risque faible </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6-CA99-4C49-A576-20D90D619881}"/>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70000000000000007"/>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5"/>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Si vous pensez que vous ne pouvez pas tomber malade ou attraper la MVE, C’est pour quelle raison?</a:t>
            </a:r>
            <a:r>
              <a:rPr lang="en-US" baseline="0">
                <a:solidFill>
                  <a:schemeClr val="tx1"/>
                </a:solidFill>
              </a:rPr>
              <a:t>, N=51</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'Connaiss. Préoccupations MVE'!$L$135</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C3-403C-B1B7-600C4E9CB23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MVE'!$N$136:$N$140</c:f>
                <c:numCache>
                  <c:formatCode>General</c:formatCode>
                  <c:ptCount val="5"/>
                  <c:pt idx="0">
                    <c:v>4.6250000000000013E-2</c:v>
                  </c:pt>
                  <c:pt idx="1">
                    <c:v>2.6249999999999996E-2</c:v>
                  </c:pt>
                  <c:pt idx="2">
                    <c:v>5.3749999999999992E-2</c:v>
                  </c:pt>
                  <c:pt idx="3">
                    <c:v>7.0000000000000007E-2</c:v>
                  </c:pt>
                  <c:pt idx="4">
                    <c:v>6.3750000000000001E-2</c:v>
                  </c:pt>
                </c:numCache>
              </c:numRef>
            </c:plus>
            <c:minus>
              <c:numRef>
                <c:f>'Connaiss. Préoccupations MVE'!$M$136:$M$140</c:f>
                <c:numCache>
                  <c:formatCode>General</c:formatCode>
                  <c:ptCount val="5"/>
                  <c:pt idx="0">
                    <c:v>4.3750000000000011E-2</c:v>
                  </c:pt>
                  <c:pt idx="1">
                    <c:v>4.3749999999999997E-2</c:v>
                  </c:pt>
                  <c:pt idx="2">
                    <c:v>3.6250000000000004E-2</c:v>
                  </c:pt>
                  <c:pt idx="3">
                    <c:v>0.06</c:v>
                  </c:pt>
                  <c:pt idx="4">
                    <c:v>5.6249999999999994E-2</c:v>
                  </c:pt>
                </c:numCache>
              </c:numRef>
            </c:minus>
            <c:spPr>
              <a:noFill/>
              <a:ln w="12700" cap="flat" cmpd="sng" algn="ctr">
                <a:solidFill>
                  <a:schemeClr val="tx1"/>
                </a:solidFill>
                <a:round/>
              </a:ln>
              <a:effectLst/>
            </c:spPr>
          </c:errBars>
          <c:cat>
            <c:strRef>
              <c:f>'Connaiss. Préoccupations MVE'!$K$136:$K$140</c:f>
              <c:strCache>
                <c:ptCount val="5"/>
                <c:pt idx="0">
                  <c:v>Je suis avec Dieu</c:v>
                </c:pt>
                <c:pt idx="1">
                  <c:v>Je suis vaccine</c:v>
                </c:pt>
                <c:pt idx="2">
                  <c:v>Je ne manipule pas la viande de brousse</c:v>
                </c:pt>
                <c:pt idx="3">
                  <c:v>Je me protégé par de rituels (amulettes)</c:v>
                </c:pt>
                <c:pt idx="4">
                  <c:v>Atures</c:v>
                </c:pt>
              </c:strCache>
            </c:strRef>
          </c:cat>
          <c:val>
            <c:numRef>
              <c:f>'Connaiss. Préoccupations MVE'!$L$136:$L$140</c:f>
              <c:numCache>
                <c:formatCode>0%</c:formatCode>
                <c:ptCount val="5"/>
                <c:pt idx="0">
                  <c:v>0.34375</c:v>
                </c:pt>
                <c:pt idx="1">
                  <c:v>9.375E-2</c:v>
                </c:pt>
                <c:pt idx="2">
                  <c:v>0.15625</c:v>
                </c:pt>
                <c:pt idx="3">
                  <c:v>0.25</c:v>
                </c:pt>
                <c:pt idx="4">
                  <c:v>0.15625</c:v>
                </c:pt>
              </c:numCache>
            </c:numRef>
          </c:val>
          <c:extLst>
            <c:ext xmlns:c16="http://schemas.microsoft.com/office/drawing/2014/chart" uri="{C3380CC4-5D6E-409C-BE32-E72D297353CC}">
              <c16:uniqueId val="{00000001-49C3-403C-B1B7-600C4E9CB23F}"/>
            </c:ext>
          </c:extLst>
        </c:ser>
        <c:ser>
          <c:idx val="5"/>
          <c:order val="3"/>
          <c:tx>
            <c:strRef>
              <c:f>'Connaiss. Préoccupations MVE'!$O$135</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MVE'!$Q$136:$Q$140</c:f>
                <c:numCache>
                  <c:formatCode>General</c:formatCode>
                  <c:ptCount val="5"/>
                  <c:pt idx="0">
                    <c:v>8.9473684210526316E-2</c:v>
                  </c:pt>
                  <c:pt idx="1">
                    <c:v>0</c:v>
                  </c:pt>
                  <c:pt idx="2">
                    <c:v>8.9473684210526316E-2</c:v>
                  </c:pt>
                  <c:pt idx="3">
                    <c:v>4.4736842105263158E-2</c:v>
                  </c:pt>
                  <c:pt idx="4">
                    <c:v>4.6315789473684255E-2</c:v>
                  </c:pt>
                </c:numCache>
              </c:numRef>
            </c:plus>
            <c:minus>
              <c:numRef>
                <c:f>'Connaiss. Préoccupations MVE'!$P$136:$P$140</c:f>
                <c:numCache>
                  <c:formatCode>General</c:formatCode>
                  <c:ptCount val="5"/>
                  <c:pt idx="0">
                    <c:v>6.0526315789473678E-2</c:v>
                  </c:pt>
                  <c:pt idx="1">
                    <c:v>0</c:v>
                  </c:pt>
                  <c:pt idx="2">
                    <c:v>5.0526315789473669E-2</c:v>
                  </c:pt>
                  <c:pt idx="3">
                    <c:v>2.5263157894736835E-2</c:v>
                  </c:pt>
                  <c:pt idx="4">
                    <c:v>6.3684210526315788E-2</c:v>
                  </c:pt>
                </c:numCache>
              </c:numRef>
            </c:minus>
            <c:spPr>
              <a:noFill/>
              <a:ln w="12700" cap="flat" cmpd="sng" algn="ctr">
                <a:solidFill>
                  <a:schemeClr val="tx1"/>
                </a:solidFill>
                <a:round/>
              </a:ln>
              <a:effectLst/>
            </c:spPr>
          </c:errBars>
          <c:cat>
            <c:strRef>
              <c:f>'Connaiss. Préoccupations MVE'!$K$136:$K$140</c:f>
              <c:strCache>
                <c:ptCount val="5"/>
                <c:pt idx="0">
                  <c:v>Je suis avec Dieu</c:v>
                </c:pt>
                <c:pt idx="1">
                  <c:v>Je suis vaccine</c:v>
                </c:pt>
                <c:pt idx="2">
                  <c:v>Je ne manipule pas la viande de brousse</c:v>
                </c:pt>
                <c:pt idx="3">
                  <c:v>Je me protégé par de rituels (amulettes)</c:v>
                </c:pt>
                <c:pt idx="4">
                  <c:v>Atures</c:v>
                </c:pt>
              </c:strCache>
            </c:strRef>
          </c:cat>
          <c:val>
            <c:numRef>
              <c:f>'Connaiss. Préoccupations MVE'!$O$136:$O$140</c:f>
              <c:numCache>
                <c:formatCode>0%</c:formatCode>
                <c:ptCount val="5"/>
                <c:pt idx="0">
                  <c:v>0.21052631578947367</c:v>
                </c:pt>
                <c:pt idx="1">
                  <c:v>0</c:v>
                </c:pt>
                <c:pt idx="2">
                  <c:v>0.21052631578947367</c:v>
                </c:pt>
                <c:pt idx="3">
                  <c:v>0.10526315789473684</c:v>
                </c:pt>
                <c:pt idx="4">
                  <c:v>0.47368421052631576</c:v>
                </c:pt>
              </c:numCache>
            </c:numRef>
          </c:val>
          <c:extLst>
            <c:ext xmlns:c16="http://schemas.microsoft.com/office/drawing/2014/chart" uri="{C3380CC4-5D6E-409C-BE32-E72D297353CC}">
              <c16:uniqueId val="{00000002-49C3-403C-B1B7-600C4E9CB23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1"/>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'Connaiss. Préoccupations MVE'!$K$136:$K$140</c15:sqref>
                        </c15:formulaRef>
                      </c:ext>
                    </c:extLst>
                    <c:strCache>
                      <c:ptCount val="5"/>
                      <c:pt idx="0">
                        <c:v>Je suis avec Dieu</c:v>
                      </c:pt>
                      <c:pt idx="1">
                        <c:v>Je suis vaccine</c:v>
                      </c:pt>
                      <c:pt idx="2">
                        <c:v>Je ne manipule pas la viande de brousse</c:v>
                      </c:pt>
                      <c:pt idx="3">
                        <c:v>Je me protégé par de rituels (amulettes)</c:v>
                      </c:pt>
                      <c:pt idx="4">
                        <c:v>Atures</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3-49C3-403C-B1B7-600C4E9CB23F}"/>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MVE'!$K$136:$K$140</c15:sqref>
                        </c15:formulaRef>
                      </c:ext>
                    </c:extLst>
                    <c:strCache>
                      <c:ptCount val="5"/>
                      <c:pt idx="0">
                        <c:v>Je suis avec Dieu</c:v>
                      </c:pt>
                      <c:pt idx="1">
                        <c:v>Je suis vaccine</c:v>
                      </c:pt>
                      <c:pt idx="2">
                        <c:v>Je ne manipule pas la viande de brousse</c:v>
                      </c:pt>
                      <c:pt idx="3">
                        <c:v>Je me protégé par de rituels (amulettes)</c:v>
                      </c:pt>
                      <c:pt idx="4">
                        <c:v>Atures</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4-49C3-403C-B1B7-600C4E9CB23F}"/>
                  </c:ext>
                </c:extLst>
              </c15:ser>
            </c15:filteredBarSeries>
            <c15:filteredBarSeries>
              <c15:ser>
                <c:idx val="7"/>
                <c:order val="4"/>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MVE'!$K$136:$K$140</c15:sqref>
                        </c15:formulaRef>
                      </c:ext>
                    </c:extLst>
                    <c:strCache>
                      <c:ptCount val="5"/>
                      <c:pt idx="0">
                        <c:v>Je suis avec Dieu</c:v>
                      </c:pt>
                      <c:pt idx="1">
                        <c:v>Je suis vaccine</c:v>
                      </c:pt>
                      <c:pt idx="2">
                        <c:v>Je ne manipule pas la viande de brousse</c:v>
                      </c:pt>
                      <c:pt idx="3">
                        <c:v>Je me protégé par de rituels (amulettes)</c:v>
                      </c:pt>
                      <c:pt idx="4">
                        <c:v>Atures</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5-49C3-403C-B1B7-600C4E9CB23F}"/>
                  </c:ext>
                </c:extLst>
              </c15:ser>
            </c15:filteredBarSeries>
            <c15:filteredBarSeries>
              <c15:ser>
                <c:idx val="8"/>
                <c:order val="5"/>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MVE'!$K$136:$K$140</c15:sqref>
                        </c15:formulaRef>
                      </c:ext>
                    </c:extLst>
                    <c:strCache>
                      <c:ptCount val="5"/>
                      <c:pt idx="0">
                        <c:v>Je suis avec Dieu</c:v>
                      </c:pt>
                      <c:pt idx="1">
                        <c:v>Je suis vaccine</c:v>
                      </c:pt>
                      <c:pt idx="2">
                        <c:v>Je ne manipule pas la viande de brousse</c:v>
                      </c:pt>
                      <c:pt idx="3">
                        <c:v>Je me protégé par de rituels (amulettes)</c:v>
                      </c:pt>
                      <c:pt idx="4">
                        <c:v>Atures</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6-49C3-403C-B1B7-600C4E9CB23F}"/>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t" anchorCtr="0"/>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4"/>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25"/>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Sources d’information pour les maladies, N= 204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'Sources d''informations santé'!$L$43</c:f>
              <c:strCache>
                <c:ptCount val="1"/>
                <c:pt idx="0">
                  <c:v>Hommes (105)</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52-4CF3-9EC3-FE2F62D0060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'Sources d''informations santé'!$N$19:$N$36</c:f>
                <c:numCache>
                  <c:formatCode>General</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plus>
            <c:minus>
              <c:numRef>
                <c:f>'Sources d''informations santé'!$M$19:$M$36</c:f>
                <c:numCache>
                  <c:formatCode>General</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minus>
            <c:spPr>
              <a:noFill/>
              <a:ln w="9525" cap="flat" cmpd="sng" algn="ctr">
                <a:solidFill>
                  <a:schemeClr val="tx1"/>
                </a:solidFill>
                <a:round/>
              </a:ln>
              <a:effectLst/>
            </c:spPr>
          </c:errBars>
          <c:cat>
            <c:strRef>
              <c:f>'Sources d''informations santé'!$K$44:$K$61</c:f>
              <c:strCache>
                <c:ptCount val="18"/>
                <c:pt idx="0">
                  <c:v>Agent de santé</c:v>
                </c:pt>
                <c:pt idx="1">
                  <c:v>Agent/ relais communautaire </c:v>
                </c:pt>
                <c:pt idx="2">
                  <c:v>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f>'Sources d''informations santé'!$L$44:$L$61</c:f>
              <c:numCache>
                <c:formatCode>0%</c:formatCode>
                <c:ptCount val="18"/>
                <c:pt idx="0">
                  <c:v>9.5238095238095233E-2</c:v>
                </c:pt>
                <c:pt idx="1">
                  <c:v>0.16190476190476191</c:v>
                </c:pt>
                <c:pt idx="2">
                  <c:v>4.7619047619047616E-2</c:v>
                </c:pt>
                <c:pt idx="3">
                  <c:v>6.6666666666666666E-2</c:v>
                </c:pt>
                <c:pt idx="4">
                  <c:v>4.7619047619047616E-2</c:v>
                </c:pt>
                <c:pt idx="5">
                  <c:v>1.9047619047619049E-2</c:v>
                </c:pt>
                <c:pt idx="6">
                  <c:v>4.7619047619047616E-2</c:v>
                </c:pt>
                <c:pt idx="7">
                  <c:v>6.6666666666666666E-2</c:v>
                </c:pt>
                <c:pt idx="8">
                  <c:v>4.7619047619047616E-2</c:v>
                </c:pt>
                <c:pt idx="9">
                  <c:v>1.9047619047619049E-2</c:v>
                </c:pt>
                <c:pt idx="10">
                  <c:v>7.6190476190476197E-2</c:v>
                </c:pt>
                <c:pt idx="11">
                  <c:v>6.6666666666666666E-2</c:v>
                </c:pt>
                <c:pt idx="12">
                  <c:v>7.6190476190476197E-2</c:v>
                </c:pt>
                <c:pt idx="13">
                  <c:v>9.5238095238095233E-2</c:v>
                </c:pt>
                <c:pt idx="14">
                  <c:v>0</c:v>
                </c:pt>
                <c:pt idx="15">
                  <c:v>3.8095238095238099E-2</c:v>
                </c:pt>
                <c:pt idx="16">
                  <c:v>1.9047619047619049E-2</c:v>
                </c:pt>
                <c:pt idx="17">
                  <c:v>9.5238095238095247E-3</c:v>
                </c:pt>
              </c:numCache>
            </c:numRef>
          </c:val>
          <c:extLst>
            <c:ext xmlns:c16="http://schemas.microsoft.com/office/drawing/2014/chart" uri="{C3380CC4-5D6E-409C-BE32-E72D297353CC}">
              <c16:uniqueId val="{00000001-6152-4CF3-9EC3-FE2F62D00608}"/>
            </c:ext>
          </c:extLst>
        </c:ser>
        <c:ser>
          <c:idx val="3"/>
          <c:order val="3"/>
          <c:tx>
            <c:strRef>
              <c:f>'Sources d''informations santé'!$O$43</c:f>
              <c:strCache>
                <c:ptCount val="1"/>
                <c:pt idx="0">
                  <c:v>Femmes (99)</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'Sources d''informations santé'!$Q$19:$Q$36</c:f>
                <c:numCache>
                  <c:formatCode>General</c:formatCode>
                  <c:ptCount val="18"/>
                  <c:pt idx="0">
                    <c:v>8.9898989898989923E-3</c:v>
                  </c:pt>
                  <c:pt idx="1">
                    <c:v>8.8888888888888906E-3</c:v>
                  </c:pt>
                  <c:pt idx="2">
                    <c:v>1.959595959595959E-2</c:v>
                  </c:pt>
                  <c:pt idx="3">
                    <c:v>9.4949494949494936E-3</c:v>
                  </c:pt>
                  <c:pt idx="4">
                    <c:v>1.959595959595959E-2</c:v>
                  </c:pt>
                  <c:pt idx="5">
                    <c:v>1.9494949494949503E-2</c:v>
                  </c:pt>
                  <c:pt idx="6">
                    <c:v>1.9696969696969699E-2</c:v>
                  </c:pt>
                  <c:pt idx="7">
                    <c:v>9.1919191919191817E-3</c:v>
                  </c:pt>
                  <c:pt idx="8">
                    <c:v>-5.0505050505050136E-4</c:v>
                  </c:pt>
                  <c:pt idx="9">
                    <c:v>9.9393939393939396E-2</c:v>
                  </c:pt>
                  <c:pt idx="10">
                    <c:v>-6.0606060606060996E-4</c:v>
                  </c:pt>
                  <c:pt idx="11">
                    <c:v>3.9797979797979791E-2</c:v>
                  </c:pt>
                  <c:pt idx="12">
                    <c:v>9.4949494949494936E-3</c:v>
                  </c:pt>
                  <c:pt idx="13">
                    <c:v>1.9494949494949503E-2</c:v>
                  </c:pt>
                  <c:pt idx="14">
                    <c:v>1.9696969696969699E-2</c:v>
                  </c:pt>
                  <c:pt idx="15">
                    <c:v>1.959595959595959E-2</c:v>
                  </c:pt>
                  <c:pt idx="16">
                    <c:v>9.4949494949494936E-3</c:v>
                  </c:pt>
                  <c:pt idx="17">
                    <c:v>9.1919191919191817E-3</c:v>
                  </c:pt>
                </c:numCache>
              </c:numRef>
            </c:plus>
            <c:minus>
              <c:numRef>
                <c:f>'Sources d''informations santé'!$P$19:$P$36</c:f>
                <c:numCache>
                  <c:formatCode>General</c:formatCode>
                  <c:ptCount val="18"/>
                  <c:pt idx="0">
                    <c:v>5.1010101010101006E-2</c:v>
                  </c:pt>
                  <c:pt idx="1">
                    <c:v>0.1111111111111111</c:v>
                  </c:pt>
                  <c:pt idx="2">
                    <c:v>3.0404040404040406E-2</c:v>
                  </c:pt>
                  <c:pt idx="3">
                    <c:v>4.0505050505050502E-2</c:v>
                  </c:pt>
                  <c:pt idx="4">
                    <c:v>3.0404040404040406E-2</c:v>
                  </c:pt>
                  <c:pt idx="5">
                    <c:v>3.0505050505050504E-2</c:v>
                  </c:pt>
                  <c:pt idx="6">
                    <c:v>1.0303030303030303E-2</c:v>
                  </c:pt>
                  <c:pt idx="7">
                    <c:v>5.0808080808080816E-2</c:v>
                  </c:pt>
                  <c:pt idx="8">
                    <c:v>2.0505050505050505E-2</c:v>
                  </c:pt>
                  <c:pt idx="9">
                    <c:v>3.0606060606060609E-2</c:v>
                  </c:pt>
                  <c:pt idx="10">
                    <c:v>3.0606060606060609E-2</c:v>
                  </c:pt>
                  <c:pt idx="11">
                    <c:v>2.0202020202020332E-4</c:v>
                  </c:pt>
                  <c:pt idx="12">
                    <c:v>3.0505050505050504E-2</c:v>
                  </c:pt>
                  <c:pt idx="13">
                    <c:v>3.0505050505050504E-2</c:v>
                  </c:pt>
                  <c:pt idx="14">
                    <c:v>1.0303030303030303E-2</c:v>
                  </c:pt>
                  <c:pt idx="15">
                    <c:v>3.0404040404040406E-2</c:v>
                  </c:pt>
                  <c:pt idx="16">
                    <c:v>4.0505050505050502E-2</c:v>
                  </c:pt>
                  <c:pt idx="17">
                    <c:v>5.0808080808080816E-2</c:v>
                  </c:pt>
                </c:numCache>
              </c:numRef>
            </c:minus>
            <c:spPr>
              <a:noFill/>
              <a:ln w="12700" cap="flat" cmpd="sng" algn="ctr">
                <a:solidFill>
                  <a:schemeClr val="tx1"/>
                </a:solidFill>
                <a:round/>
              </a:ln>
              <a:effectLst/>
            </c:spPr>
          </c:errBars>
          <c:cat>
            <c:strRef>
              <c:f>'Sources d''informations santé'!$K$44:$K$61</c:f>
              <c:strCache>
                <c:ptCount val="18"/>
                <c:pt idx="0">
                  <c:v>Agent de santé</c:v>
                </c:pt>
                <c:pt idx="1">
                  <c:v>Agent/ relais communautaire </c:v>
                </c:pt>
                <c:pt idx="2">
                  <c:v>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f>'Sources d''informations santé'!$O$44:$O$61</c:f>
              <c:numCache>
                <c:formatCode>0%</c:formatCode>
                <c:ptCount val="18"/>
                <c:pt idx="0">
                  <c:v>0.18181818181818182</c:v>
                </c:pt>
                <c:pt idx="1">
                  <c:v>8.0808080808080815E-2</c:v>
                </c:pt>
                <c:pt idx="2">
                  <c:v>2.0202020202020204E-2</c:v>
                </c:pt>
                <c:pt idx="3">
                  <c:v>4.0404040404040407E-2</c:v>
                </c:pt>
                <c:pt idx="4">
                  <c:v>8.0808080808080815E-2</c:v>
                </c:pt>
                <c:pt idx="5">
                  <c:v>4.0404040404040407E-2</c:v>
                </c:pt>
                <c:pt idx="6">
                  <c:v>5.0505050505050504E-2</c:v>
                </c:pt>
                <c:pt idx="7">
                  <c:v>8.0808080808080815E-2</c:v>
                </c:pt>
                <c:pt idx="8">
                  <c:v>6.0606060606060608E-2</c:v>
                </c:pt>
                <c:pt idx="9">
                  <c:v>2.0202020202020204E-2</c:v>
                </c:pt>
                <c:pt idx="10">
                  <c:v>3.0303030303030304E-2</c:v>
                </c:pt>
                <c:pt idx="11">
                  <c:v>2.0202020202020204E-2</c:v>
                </c:pt>
                <c:pt idx="12">
                  <c:v>5.0505050505050504E-2</c:v>
                </c:pt>
                <c:pt idx="13">
                  <c:v>5.0505050505050504E-2</c:v>
                </c:pt>
                <c:pt idx="14">
                  <c:v>3.0303030303030304E-2</c:v>
                </c:pt>
                <c:pt idx="15">
                  <c:v>4.0404040404040407E-2</c:v>
                </c:pt>
                <c:pt idx="16">
                  <c:v>4.0404040404040407E-2</c:v>
                </c:pt>
                <c:pt idx="17">
                  <c:v>8.0808080808080815E-2</c:v>
                </c:pt>
              </c:numCache>
            </c:numRef>
          </c:val>
          <c:extLst>
            <c:ext xmlns:c16="http://schemas.microsoft.com/office/drawing/2014/chart" uri="{C3380CC4-5D6E-409C-BE32-E72D297353CC}">
              <c16:uniqueId val="{00000002-6152-4CF3-9EC3-FE2F62D00608}"/>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'Sources d''informations santé'!$K$44:$K$61</c15:sqref>
                        </c15:formulaRef>
                      </c:ext>
                    </c:extLst>
                    <c:strCache>
                      <c:ptCount val="18"/>
                      <c:pt idx="0">
                        <c:v>Agent de santé</c:v>
                      </c:pt>
                      <c:pt idx="1">
                        <c:v>Agent/ relais communautaire </c:v>
                      </c:pt>
                      <c:pt idx="2">
                        <c:v>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6152-4CF3-9EC3-FE2F62D006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'Sources d''informations santé'!$K$44:$K$61</c15:sqref>
                        </c15:formulaRef>
                      </c:ext>
                    </c:extLst>
                    <c:strCache>
                      <c:ptCount val="18"/>
                      <c:pt idx="0">
                        <c:v>Agent de santé</c:v>
                      </c:pt>
                      <c:pt idx="1">
                        <c:v>Agent/ relais communautaire </c:v>
                      </c:pt>
                      <c:pt idx="2">
                        <c:v>Tradipraticien</c:v>
                      </c:pt>
                      <c:pt idx="3">
                        <c:v>Radio</c:v>
                      </c:pt>
                      <c:pt idx="4">
                        <c:v>Télévision</c:v>
                      </c:pt>
                      <c:pt idx="5">
                        <c:v>Affiches ou dépliants</c:v>
                      </c:pt>
                      <c:pt idx="6">
                        <c:v>Facebook</c:v>
                      </c:pt>
                      <c:pt idx="7">
                        <c:v>WhatsApp</c:v>
                      </c:pt>
                      <c:pt idx="8">
                        <c:v>Twitter</c:v>
                      </c:pt>
                      <c:pt idx="9">
                        <c:v>Instagram</c:v>
                      </c:pt>
                      <c:pt idx="10">
                        <c:v>SMS (Message des opérateur)</c:v>
                      </c:pt>
                      <c:pt idx="11">
                        <c:v>Leader communautaire</c:v>
                      </c:pt>
                      <c:pt idx="12">
                        <c:v>Lieu de prière (culte, mass, etc. chefs religieux)</c:v>
                      </c:pt>
                      <c:pt idx="13">
                        <c:v> Famille et amis</c:v>
                      </c:pt>
                      <c:pt idx="14">
                        <c:v> A l’école </c:v>
                      </c:pt>
                      <c:pt idx="15">
                        <c:v>De bouche a ear</c:v>
                      </c:pt>
                      <c:pt idx="16">
                        <c:v> Autre</c:v>
                      </c:pt>
                      <c:pt idx="17">
                        <c:v>Aucun</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6152-4CF3-9EC3-FE2F62D00608}"/>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25"/>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Dans quelle mesure la plupart des gens de votre communauté sont-ils inquiets de tomber malade avec la MVE ?</a:t>
            </a:r>
            <a:r>
              <a:rPr lang="en-US" baseline="0">
                <a:solidFill>
                  <a:schemeClr val="tx1"/>
                </a:solidFill>
              </a:rPr>
              <a:t>, N=212</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'Connaiss. Préoccupations MVE'!$L$147</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87-4A37-B750-26F4B493C1E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MVE'!$N$148:$N$151</c:f>
                <c:numCache>
                  <c:formatCode>General</c:formatCode>
                  <c:ptCount val="4"/>
                  <c:pt idx="0">
                    <c:v>5.4814814814814816E-2</c:v>
                  </c:pt>
                  <c:pt idx="1">
                    <c:v>4.1111111111111098E-2</c:v>
                  </c:pt>
                  <c:pt idx="2">
                    <c:v>5.518518518518517E-2</c:v>
                  </c:pt>
                  <c:pt idx="3">
                    <c:v>5.8888888888888907E-2</c:v>
                  </c:pt>
                </c:numCache>
              </c:numRef>
            </c:plus>
            <c:minus>
              <c:numRef>
                <c:f>'Connaiss. Préoccupations MVE'!$M$148:$M$151</c:f>
                <c:numCache>
                  <c:formatCode>General</c:formatCode>
                  <c:ptCount val="4"/>
                  <c:pt idx="0">
                    <c:v>5.518518518518517E-2</c:v>
                  </c:pt>
                  <c:pt idx="1">
                    <c:v>3.888888888888889E-2</c:v>
                  </c:pt>
                  <c:pt idx="2">
                    <c:v>4.4814814814814807E-2</c:v>
                  </c:pt>
                  <c:pt idx="3">
                    <c:v>3.1111111111111103E-2</c:v>
                  </c:pt>
                </c:numCache>
              </c:numRef>
            </c:minus>
            <c:spPr>
              <a:noFill/>
              <a:ln w="12700" cap="flat" cmpd="sng" algn="ctr">
                <a:solidFill>
                  <a:schemeClr val="tx1"/>
                </a:solidFill>
                <a:round/>
              </a:ln>
              <a:effectLst/>
            </c:spPr>
          </c:errBars>
          <c:cat>
            <c:strRef>
              <c:f>'Connaiss. Préoccupations MVE'!$K$148:$K$151</c:f>
              <c:strCache>
                <c:ptCount val="4"/>
                <c:pt idx="0">
                  <c:v>Pas inquiets </c:v>
                </c:pt>
                <c:pt idx="1">
                  <c:v>Un peu inquiets</c:v>
                </c:pt>
                <c:pt idx="2">
                  <c:v>Très inquiets</c:v>
                </c:pt>
                <c:pt idx="3">
                  <c:v>Je ne sais pas</c:v>
                </c:pt>
              </c:strCache>
            </c:strRef>
          </c:cat>
          <c:val>
            <c:numRef>
              <c:f>'Connaiss. Préoccupations MVE'!$L$148:$L$151</c:f>
              <c:numCache>
                <c:formatCode>0%</c:formatCode>
                <c:ptCount val="4"/>
                <c:pt idx="0">
                  <c:v>0.43518518518518517</c:v>
                </c:pt>
                <c:pt idx="1">
                  <c:v>0.1388888888888889</c:v>
                </c:pt>
                <c:pt idx="2">
                  <c:v>0.31481481481481483</c:v>
                </c:pt>
                <c:pt idx="3">
                  <c:v>0.1111111111111111</c:v>
                </c:pt>
              </c:numCache>
            </c:numRef>
          </c:val>
          <c:extLst>
            <c:ext xmlns:c16="http://schemas.microsoft.com/office/drawing/2014/chart" uri="{C3380CC4-5D6E-409C-BE32-E72D297353CC}">
              <c16:uniqueId val="{00000001-3F87-4A37-B750-26F4B493C1EB}"/>
            </c:ext>
          </c:extLst>
        </c:ser>
        <c:ser>
          <c:idx val="5"/>
          <c:order val="3"/>
          <c:tx>
            <c:strRef>
              <c:f>'Connaiss. Préoccupations MVE'!$O$147</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MVE'!$Q$148:$Q$151</c:f>
                <c:numCache>
                  <c:formatCode>General</c:formatCode>
                  <c:ptCount val="4"/>
                  <c:pt idx="0">
                    <c:v>5.8846153846153881E-2</c:v>
                  </c:pt>
                  <c:pt idx="1">
                    <c:v>7.3461538461538411E-2</c:v>
                  </c:pt>
                  <c:pt idx="2">
                    <c:v>5.692307692307691E-2</c:v>
                  </c:pt>
                  <c:pt idx="3">
                    <c:v>3.0769230769230771E-2</c:v>
                  </c:pt>
                </c:numCache>
              </c:numRef>
            </c:plus>
            <c:minus>
              <c:numRef>
                <c:f>'Connaiss. Préoccupations MVE'!$P$148:$P$151</c:f>
                <c:numCache>
                  <c:formatCode>General</c:formatCode>
                  <c:ptCount val="4"/>
                  <c:pt idx="0">
                    <c:v>4.1153846153846152E-2</c:v>
                  </c:pt>
                  <c:pt idx="1">
                    <c:v>4.6538461538461584E-2</c:v>
                  </c:pt>
                  <c:pt idx="2">
                    <c:v>5.3076923076923077E-2</c:v>
                  </c:pt>
                  <c:pt idx="3">
                    <c:v>1.9230769230769232E-2</c:v>
                  </c:pt>
                </c:numCache>
              </c:numRef>
            </c:minus>
            <c:spPr>
              <a:noFill/>
              <a:ln w="12700" cap="flat" cmpd="sng" algn="ctr">
                <a:solidFill>
                  <a:schemeClr val="tx1"/>
                </a:solidFill>
                <a:round/>
              </a:ln>
              <a:effectLst/>
            </c:spPr>
          </c:errBars>
          <c:cat>
            <c:strRef>
              <c:f>'Connaiss. Préoccupations MVE'!$K$148:$K$151</c:f>
              <c:strCache>
                <c:ptCount val="4"/>
                <c:pt idx="0">
                  <c:v>Pas inquiets </c:v>
                </c:pt>
                <c:pt idx="1">
                  <c:v>Un peu inquiets</c:v>
                </c:pt>
                <c:pt idx="2">
                  <c:v>Très inquiets</c:v>
                </c:pt>
                <c:pt idx="3">
                  <c:v>Je ne sais pas</c:v>
                </c:pt>
              </c:strCache>
            </c:strRef>
          </c:cat>
          <c:val>
            <c:numRef>
              <c:f>'Connaiss. Préoccupations MVE'!$O$148:$O$151</c:f>
              <c:numCache>
                <c:formatCode>0%</c:formatCode>
                <c:ptCount val="4"/>
                <c:pt idx="0">
                  <c:v>0.22115384615384615</c:v>
                </c:pt>
                <c:pt idx="1">
                  <c:v>0.33653846153846156</c:v>
                </c:pt>
                <c:pt idx="2">
                  <c:v>0.42307692307692307</c:v>
                </c:pt>
                <c:pt idx="3">
                  <c:v>1.9230769230769232E-2</c:v>
                </c:pt>
              </c:numCache>
            </c:numRef>
          </c:val>
          <c:extLst>
            <c:ext xmlns:c16="http://schemas.microsoft.com/office/drawing/2014/chart" uri="{C3380CC4-5D6E-409C-BE32-E72D297353CC}">
              <c16:uniqueId val="{00000002-3F87-4A37-B750-26F4B493C1EB}"/>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1"/>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'Connaiss. Préoccupations MVE'!$K$148:$K$151</c15:sqref>
                        </c15:formulaRef>
                      </c:ext>
                    </c:extLst>
                    <c:strCache>
                      <c:ptCount val="4"/>
                      <c:pt idx="0">
                        <c:v>Pas inquiets </c:v>
                      </c:pt>
                      <c:pt idx="1">
                        <c:v>Un peu inquiets</c:v>
                      </c:pt>
                      <c:pt idx="2">
                        <c:v>Très inquiets</c:v>
                      </c:pt>
                      <c:pt idx="3">
                        <c:v>Je ne sais pas</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3-3F87-4A37-B750-26F4B493C1EB}"/>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MVE'!$K$148:$K$151</c15:sqref>
                        </c15:formulaRef>
                      </c:ext>
                    </c:extLst>
                    <c:strCache>
                      <c:ptCount val="4"/>
                      <c:pt idx="0">
                        <c:v>Pas inquiets </c:v>
                      </c:pt>
                      <c:pt idx="1">
                        <c:v>Un peu inquiets</c:v>
                      </c:pt>
                      <c:pt idx="2">
                        <c:v>Très inquiets</c:v>
                      </c:pt>
                      <c:pt idx="3">
                        <c:v>Je ne sais pas</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4-3F87-4A37-B750-26F4B493C1EB}"/>
                  </c:ext>
                </c:extLst>
              </c15:ser>
            </c15:filteredBarSeries>
            <c15:filteredBarSeries>
              <c15:ser>
                <c:idx val="7"/>
                <c:order val="4"/>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MVE'!$K$148:$K$151</c15:sqref>
                        </c15:formulaRef>
                      </c:ext>
                    </c:extLst>
                    <c:strCache>
                      <c:ptCount val="4"/>
                      <c:pt idx="0">
                        <c:v>Pas inquiets </c:v>
                      </c:pt>
                      <c:pt idx="1">
                        <c:v>Un peu inquiets</c:v>
                      </c:pt>
                      <c:pt idx="2">
                        <c:v>Très inquiets</c:v>
                      </c:pt>
                      <c:pt idx="3">
                        <c:v>Je ne sais pas</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5-3F87-4A37-B750-26F4B493C1EB}"/>
                  </c:ext>
                </c:extLst>
              </c15:ser>
            </c15:filteredBarSeries>
            <c15:filteredBarSeries>
              <c15:ser>
                <c:idx val="8"/>
                <c:order val="5"/>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MVE'!$K$148:$K$151</c15:sqref>
                        </c15:formulaRef>
                      </c:ext>
                    </c:extLst>
                    <c:strCache>
                      <c:ptCount val="4"/>
                      <c:pt idx="0">
                        <c:v>Pas inquiets </c:v>
                      </c:pt>
                      <c:pt idx="1">
                        <c:v>Un peu inquiets</c:v>
                      </c:pt>
                      <c:pt idx="2">
                        <c:v>Très inquiets</c:v>
                      </c:pt>
                      <c:pt idx="3">
                        <c:v>Je ne sais pas</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6-3F87-4A37-B750-26F4B493C1EB}"/>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t" anchorCtr="0"/>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70000000000000007"/>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5"/>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Dans quelle mesure etes-vous inquiet de tomber malade de la MVE ? </a:t>
            </a:r>
            <a:r>
              <a:rPr lang="en-US" baseline="0">
                <a:solidFill>
                  <a:schemeClr val="tx1"/>
                </a:solidFill>
              </a:rPr>
              <a:t>N=212</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'Connaiss. Préoccupations MVE'!$L$158</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CE-4A08-85E1-247F4859276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'Connaiss. Préoccupations MVE'!$N$159:$N$162</c:f>
                <c:numCache>
                  <c:formatCode>General</c:formatCode>
                  <c:ptCount val="4"/>
                  <c:pt idx="0">
                    <c:v>6.5925925925925943E-2</c:v>
                  </c:pt>
                  <c:pt idx="1">
                    <c:v>8.5555555555555579E-2</c:v>
                  </c:pt>
                  <c:pt idx="2">
                    <c:v>7.1111111111111125E-2</c:v>
                  </c:pt>
                  <c:pt idx="3">
                    <c:v>4.7407407407407426E-2</c:v>
                  </c:pt>
                </c:numCache>
              </c:numRef>
            </c:plus>
            <c:minus>
              <c:numRef>
                <c:f>'Connaiss. Préoccupations MVE'!$M$159:$M$162</c:f>
                <c:numCache>
                  <c:formatCode>General</c:formatCode>
                  <c:ptCount val="4"/>
                  <c:pt idx="0">
                    <c:v>5.4074074074074052E-2</c:v>
                  </c:pt>
                  <c:pt idx="1">
                    <c:v>4.4444444444444453E-2</c:v>
                  </c:pt>
                  <c:pt idx="2">
                    <c:v>4.8888888888888871E-2</c:v>
                  </c:pt>
                  <c:pt idx="3">
                    <c:v>5.2592592592592587E-2</c:v>
                  </c:pt>
                </c:numCache>
              </c:numRef>
            </c:minus>
            <c:spPr>
              <a:noFill/>
              <a:ln w="12700" cap="flat" cmpd="sng" algn="ctr">
                <a:solidFill>
                  <a:schemeClr val="tx1"/>
                </a:solidFill>
                <a:round/>
              </a:ln>
              <a:effectLst/>
            </c:spPr>
          </c:errBars>
          <c:cat>
            <c:strRef>
              <c:f>'Connaiss. Préoccupations MVE'!$K$159:$K$162</c:f>
              <c:strCache>
                <c:ptCount val="4"/>
                <c:pt idx="0">
                  <c:v>Pas inquiets </c:v>
                </c:pt>
                <c:pt idx="1">
                  <c:v>Un peu inquiets</c:v>
                </c:pt>
                <c:pt idx="2">
                  <c:v>Très inquiets</c:v>
                </c:pt>
                <c:pt idx="3">
                  <c:v>Je ne sais pas</c:v>
                </c:pt>
              </c:strCache>
            </c:strRef>
          </c:cat>
          <c:val>
            <c:numRef>
              <c:f>'Connaiss. Préoccupations MVE'!$L$159:$L$162</c:f>
              <c:numCache>
                <c:formatCode>0%</c:formatCode>
                <c:ptCount val="4"/>
                <c:pt idx="0">
                  <c:v>0.32407407407407407</c:v>
                </c:pt>
                <c:pt idx="1">
                  <c:v>0.19444444444444445</c:v>
                </c:pt>
                <c:pt idx="2">
                  <c:v>0.3888888888888889</c:v>
                </c:pt>
                <c:pt idx="3">
                  <c:v>9.2592592592592587E-2</c:v>
                </c:pt>
              </c:numCache>
            </c:numRef>
          </c:val>
          <c:extLst>
            <c:ext xmlns:c16="http://schemas.microsoft.com/office/drawing/2014/chart" uri="{C3380CC4-5D6E-409C-BE32-E72D297353CC}">
              <c16:uniqueId val="{00000001-EBCE-4A08-85E1-247F48592769}"/>
            </c:ext>
          </c:extLst>
        </c:ser>
        <c:ser>
          <c:idx val="5"/>
          <c:order val="3"/>
          <c:tx>
            <c:strRef>
              <c:f>'Connaiss. Préoccupations MVE'!$O$158</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'Connaiss. Préoccupations MVE'!$Q$159:$Q$162</c:f>
                <c:numCache>
                  <c:formatCode>General</c:formatCode>
                  <c:ptCount val="4"/>
                  <c:pt idx="0">
                    <c:v>5.7307692307692309E-2</c:v>
                  </c:pt>
                  <c:pt idx="1">
                    <c:v>7.1153846153846123E-2</c:v>
                  </c:pt>
                  <c:pt idx="2">
                    <c:v>0.10999999999999999</c:v>
                  </c:pt>
                  <c:pt idx="3">
                    <c:v>4.1538461538461538E-2</c:v>
                  </c:pt>
                </c:numCache>
              </c:numRef>
            </c:plus>
            <c:minus>
              <c:numRef>
                <c:f>'Connaiss. Préoccupations MVE'!$P$159:$P$162</c:f>
                <c:numCache>
                  <c:formatCode>General</c:formatCode>
                  <c:ptCount val="4"/>
                  <c:pt idx="0">
                    <c:v>6.2692307692307686E-2</c:v>
                  </c:pt>
                  <c:pt idx="1">
                    <c:v>3.8846153846153864E-2</c:v>
                  </c:pt>
                  <c:pt idx="2">
                    <c:v>8.0000000000000016E-2</c:v>
                  </c:pt>
                  <c:pt idx="3">
                    <c:v>2.8461538461538462E-2</c:v>
                  </c:pt>
                </c:numCache>
              </c:numRef>
            </c:minus>
            <c:spPr>
              <a:noFill/>
              <a:ln w="12700" cap="flat" cmpd="sng" algn="ctr">
                <a:solidFill>
                  <a:schemeClr val="tx1"/>
                </a:solidFill>
                <a:round/>
              </a:ln>
              <a:effectLst/>
            </c:spPr>
          </c:errBars>
          <c:cat>
            <c:strRef>
              <c:f>'Connaiss. Préoccupations MVE'!$K$159:$K$162</c:f>
              <c:strCache>
                <c:ptCount val="4"/>
                <c:pt idx="0">
                  <c:v>Pas inquiets </c:v>
                </c:pt>
                <c:pt idx="1">
                  <c:v>Un peu inquiets</c:v>
                </c:pt>
                <c:pt idx="2">
                  <c:v>Très inquiets</c:v>
                </c:pt>
                <c:pt idx="3">
                  <c:v>Je ne sais pas</c:v>
                </c:pt>
              </c:strCache>
            </c:strRef>
          </c:cat>
          <c:val>
            <c:numRef>
              <c:f>'Connaiss. Préoccupations MVE'!$O$159:$O$162</c:f>
              <c:numCache>
                <c:formatCode>0%</c:formatCode>
                <c:ptCount val="4"/>
                <c:pt idx="0">
                  <c:v>0.18269230769230768</c:v>
                </c:pt>
                <c:pt idx="1">
                  <c:v>0.27884615384615385</c:v>
                </c:pt>
                <c:pt idx="2">
                  <c:v>0.5</c:v>
                </c:pt>
                <c:pt idx="3">
                  <c:v>3.8461538461538464E-2</c:v>
                </c:pt>
              </c:numCache>
            </c:numRef>
          </c:val>
          <c:extLst>
            <c:ext xmlns:c16="http://schemas.microsoft.com/office/drawing/2014/chart" uri="{C3380CC4-5D6E-409C-BE32-E72D297353CC}">
              <c16:uniqueId val="{00000002-EBCE-4A08-85E1-247F48592769}"/>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1"/>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'Connaiss. Préoccupations MVE'!$K$159:$K$162</c15:sqref>
                        </c15:formulaRef>
                      </c:ext>
                    </c:extLst>
                    <c:strCache>
                      <c:ptCount val="4"/>
                      <c:pt idx="0">
                        <c:v>Pas inquiets </c:v>
                      </c:pt>
                      <c:pt idx="1">
                        <c:v>Un peu inquiets</c:v>
                      </c:pt>
                      <c:pt idx="2">
                        <c:v>Très inquiets</c:v>
                      </c:pt>
                      <c:pt idx="3">
                        <c:v>Je ne sais pas</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3-EBCE-4A08-85E1-247F48592769}"/>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MVE'!$K$159:$K$162</c15:sqref>
                        </c15:formulaRef>
                      </c:ext>
                    </c:extLst>
                    <c:strCache>
                      <c:ptCount val="4"/>
                      <c:pt idx="0">
                        <c:v>Pas inquiets </c:v>
                      </c:pt>
                      <c:pt idx="1">
                        <c:v>Un peu inquiets</c:v>
                      </c:pt>
                      <c:pt idx="2">
                        <c:v>Très inquiets</c:v>
                      </c:pt>
                      <c:pt idx="3">
                        <c:v>Je ne sais pas</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4-EBCE-4A08-85E1-247F48592769}"/>
                  </c:ext>
                </c:extLst>
              </c15:ser>
            </c15:filteredBarSeries>
            <c15:filteredBarSeries>
              <c15:ser>
                <c:idx val="7"/>
                <c:order val="4"/>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MVE'!$K$159:$K$162</c15:sqref>
                        </c15:formulaRef>
                      </c:ext>
                    </c:extLst>
                    <c:strCache>
                      <c:ptCount val="4"/>
                      <c:pt idx="0">
                        <c:v>Pas inquiets </c:v>
                      </c:pt>
                      <c:pt idx="1">
                        <c:v>Un peu inquiets</c:v>
                      </c:pt>
                      <c:pt idx="2">
                        <c:v>Très inquiets</c:v>
                      </c:pt>
                      <c:pt idx="3">
                        <c:v>Je ne sais pas</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5-EBCE-4A08-85E1-247F48592769}"/>
                  </c:ext>
                </c:extLst>
              </c15:ser>
            </c15:filteredBarSeries>
            <c15:filteredBarSeries>
              <c15:ser>
                <c:idx val="8"/>
                <c:order val="5"/>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'Connaiss. Préoccupations MVE'!$K$159:$K$162</c15:sqref>
                        </c15:formulaRef>
                      </c:ext>
                    </c:extLst>
                    <c:strCache>
                      <c:ptCount val="4"/>
                      <c:pt idx="0">
                        <c:v>Pas inquiets </c:v>
                      </c:pt>
                      <c:pt idx="1">
                        <c:v>Un peu inquiets</c:v>
                      </c:pt>
                      <c:pt idx="2">
                        <c:v>Très inquiets</c:v>
                      </c:pt>
                      <c:pt idx="3">
                        <c:v>Je ne sais pas</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6-EBCE-4A08-85E1-247F48592769}"/>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t" anchorCtr="0"/>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70000000000000007"/>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5"/>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Comment la MVE peut se transmettre d'une personne à l'autre?, N=598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'EVD transmission et protection'!$L$9</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0C-4660-B011-090FB9C737E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'EVD transmission et protection'!$N$10:$N$20</c:f>
                <c:numCache>
                  <c:formatCode>General</c:formatCode>
                  <c:ptCount val="11"/>
                  <c:pt idx="0">
                    <c:v>8.8461538461538453E-2</c:v>
                  </c:pt>
                  <c:pt idx="1">
                    <c:v>0.10692307692307695</c:v>
                  </c:pt>
                  <c:pt idx="2">
                    <c:v>2.0769230769230776E-2</c:v>
                  </c:pt>
                  <c:pt idx="3">
                    <c:v>4.3846153846153854E-2</c:v>
                  </c:pt>
                  <c:pt idx="4">
                    <c:v>7.1538461538461523E-2</c:v>
                  </c:pt>
                  <c:pt idx="5">
                    <c:v>2.8461538461538455E-2</c:v>
                  </c:pt>
                  <c:pt idx="6">
                    <c:v>2.384615384615385E-2</c:v>
                  </c:pt>
                  <c:pt idx="7">
                    <c:v>1.9230769230769232E-2</c:v>
                  </c:pt>
                  <c:pt idx="8">
                    <c:v>5.692307692307691E-2</c:v>
                  </c:pt>
                  <c:pt idx="9">
                    <c:v>2.4615384615384615E-2</c:v>
                  </c:pt>
                  <c:pt idx="10">
                    <c:v>3.5384615384615389E-2</c:v>
                  </c:pt>
                </c:numCache>
              </c:numRef>
            </c:plus>
            <c:minus>
              <c:numRef>
                <c:f>'EVD transmission et protection'!$M$10:$M$20</c:f>
                <c:numCache>
                  <c:formatCode>General</c:formatCode>
                  <c:ptCount val="11"/>
                  <c:pt idx="0">
                    <c:v>6.1538461538461542E-2</c:v>
                  </c:pt>
                  <c:pt idx="1">
                    <c:v>5.3076923076923077E-2</c:v>
                  </c:pt>
                  <c:pt idx="2">
                    <c:v>3.9230769230769236E-2</c:v>
                  </c:pt>
                  <c:pt idx="3">
                    <c:v>4.6153846153846156E-2</c:v>
                  </c:pt>
                  <c:pt idx="4">
                    <c:v>3.8461538461538464E-2</c:v>
                  </c:pt>
                  <c:pt idx="5">
                    <c:v>4.1538461538461538E-2</c:v>
                  </c:pt>
                  <c:pt idx="6">
                    <c:v>3.6153846153846154E-2</c:v>
                  </c:pt>
                  <c:pt idx="7">
                    <c:v>2.0769230769230769E-2</c:v>
                  </c:pt>
                  <c:pt idx="8">
                    <c:v>5.3076923076923077E-2</c:v>
                  </c:pt>
                  <c:pt idx="9">
                    <c:v>5.3846153846153853E-3</c:v>
                  </c:pt>
                  <c:pt idx="10">
                    <c:v>2.4615384615384615E-2</c:v>
                  </c:pt>
                </c:numCache>
              </c:numRef>
            </c:minus>
            <c:spPr>
              <a:noFill/>
              <a:ln w="9525" cap="flat" cmpd="sng" algn="ctr">
                <a:solidFill>
                  <a:schemeClr val="tx1"/>
                </a:solidFill>
                <a:round/>
              </a:ln>
              <a:effectLst/>
            </c:spPr>
          </c:errBars>
          <c:cat>
            <c:strRef>
              <c:f>'EVD transmission et protection'!$K$10:$K$20</c:f>
              <c:strCache>
                <c:ptCount val="11"/>
                <c:pt idx="0">
                  <c:v>Contact direct avec les fluides corporels (urine, salive, sueur, excréments, vomi, lait maternel, les sécrétions vaginales et sperme) d'une personne atteinte de MVE</c:v>
                </c:pt>
                <c:pt idx="1">
                  <c:v>Contact avec les fluides corporels d'une personne décédée de la MVE</c:v>
                </c:pt>
                <c:pt idx="2">
                  <c:v>Contact direct avec des objets contaminés par des fluides corporels d'une personne malade ou décédée de MVE</c:v>
                </c:pt>
                <c:pt idx="3">
                  <c:v>Rapports sexuels avec une personne infectée par la MVE</c:v>
                </c:pt>
                <c:pt idx="4">
                  <c:v>Rapports sexuels avec une guéri de la MVE</c:v>
                </c:pt>
                <c:pt idx="5">
                  <c:v>En serrant la main des gens</c:v>
                </c:pt>
                <c:pt idx="6">
                  <c:v>En mangeant des animaux sauvages </c:v>
                </c:pt>
                <c:pt idx="7">
                  <c:v>Transmission par l'air</c:v>
                </c:pt>
                <c:pt idx="8">
                  <c:v>Par une malédiction ou la sorcellerie</c:v>
                </c:pt>
                <c:pt idx="9">
                  <c:v>Autre</c:v>
                </c:pt>
                <c:pt idx="10">
                  <c:v>Je ne sais pas</c:v>
                </c:pt>
              </c:strCache>
            </c:strRef>
          </c:cat>
          <c:val>
            <c:numRef>
              <c:f>'EVD transmission et protection'!$L$10:$L$20</c:f>
              <c:numCache>
                <c:formatCode>0%</c:formatCode>
                <c:ptCount val="11"/>
                <c:pt idx="0">
                  <c:v>0.16153846153846155</c:v>
                </c:pt>
                <c:pt idx="1">
                  <c:v>0.17307692307692307</c:v>
                </c:pt>
                <c:pt idx="2">
                  <c:v>0.11923076923076924</c:v>
                </c:pt>
                <c:pt idx="3">
                  <c:v>9.6153846153846159E-2</c:v>
                </c:pt>
                <c:pt idx="4">
                  <c:v>0.13846153846153847</c:v>
                </c:pt>
                <c:pt idx="5">
                  <c:v>6.1538461538461542E-2</c:v>
                </c:pt>
                <c:pt idx="6">
                  <c:v>4.6153846153846156E-2</c:v>
                </c:pt>
                <c:pt idx="7">
                  <c:v>3.0769230769230771E-2</c:v>
                </c:pt>
                <c:pt idx="8">
                  <c:v>0.12307692307692308</c:v>
                </c:pt>
                <c:pt idx="9">
                  <c:v>1.5384615384615385E-2</c:v>
                </c:pt>
                <c:pt idx="10">
                  <c:v>3.4615384615384617E-2</c:v>
                </c:pt>
              </c:numCache>
            </c:numRef>
          </c:val>
          <c:extLst>
            <c:ext xmlns:c16="http://schemas.microsoft.com/office/drawing/2014/chart" uri="{C3380CC4-5D6E-409C-BE32-E72D297353CC}">
              <c16:uniqueId val="{00000001-DD0C-4660-B011-090FB9C737EF}"/>
            </c:ext>
          </c:extLst>
        </c:ser>
        <c:ser>
          <c:idx val="3"/>
          <c:order val="3"/>
          <c:tx>
            <c:strRef>
              <c:f>'EVD transmission et protection'!$O$9</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'EVD transmission et protection'!$Q$10:$Q$20</c:f>
                <c:numCache>
                  <c:formatCode>General</c:formatCode>
                  <c:ptCount val="11"/>
                  <c:pt idx="0">
                    <c:v>6.2366863905325448E-2</c:v>
                  </c:pt>
                  <c:pt idx="1">
                    <c:v>3.502958579881657E-2</c:v>
                  </c:pt>
                  <c:pt idx="2">
                    <c:v>3.0828402366863905E-2</c:v>
                  </c:pt>
                  <c:pt idx="3">
                    <c:v>9.656804733727814E-2</c:v>
                  </c:pt>
                  <c:pt idx="4">
                    <c:v>5.5739644970414198E-2</c:v>
                  </c:pt>
                  <c:pt idx="5">
                    <c:v>7.2366863905325457E-2</c:v>
                  </c:pt>
                  <c:pt idx="6">
                    <c:v>4.6153846153846156E-2</c:v>
                  </c:pt>
                  <c:pt idx="7">
                    <c:v>1.0828402366863915E-2</c:v>
                  </c:pt>
                  <c:pt idx="8">
                    <c:v>3.8579881656804732E-2</c:v>
                  </c:pt>
                  <c:pt idx="9">
                    <c:v>1.6331360946745564E-2</c:v>
                  </c:pt>
                  <c:pt idx="10">
                    <c:v>1.5207100591715976E-2</c:v>
                  </c:pt>
                </c:numCache>
              </c:numRef>
            </c:plus>
            <c:minus>
              <c:numRef>
                <c:f>'EVD transmission et protection'!$P$10:$P$20</c:f>
                <c:numCache>
                  <c:formatCode>General</c:formatCode>
                  <c:ptCount val="11"/>
                  <c:pt idx="0">
                    <c:v>2.7633136094674549E-2</c:v>
                  </c:pt>
                  <c:pt idx="1">
                    <c:v>4.4970414201183417E-2</c:v>
                  </c:pt>
                  <c:pt idx="2">
                    <c:v>3.9171597633136088E-2</c:v>
                  </c:pt>
                  <c:pt idx="3">
                    <c:v>7.3431952662721886E-2</c:v>
                  </c:pt>
                  <c:pt idx="4">
                    <c:v>5.4260355029585788E-2</c:v>
                  </c:pt>
                  <c:pt idx="5">
                    <c:v>3.7633136094674557E-2</c:v>
                  </c:pt>
                  <c:pt idx="6">
                    <c:v>7.3846153846153853E-2</c:v>
                  </c:pt>
                  <c:pt idx="7">
                    <c:v>3.9171597633136088E-2</c:v>
                  </c:pt>
                  <c:pt idx="8">
                    <c:v>3.1420118343195268E-2</c:v>
                  </c:pt>
                  <c:pt idx="9">
                    <c:v>1.3668639053254437E-2</c:v>
                  </c:pt>
                  <c:pt idx="10">
                    <c:v>1.3792899408284022E-2</c:v>
                  </c:pt>
                </c:numCache>
              </c:numRef>
            </c:minus>
            <c:spPr>
              <a:noFill/>
              <a:ln w="12700" cap="flat" cmpd="sng" algn="ctr">
                <a:solidFill>
                  <a:schemeClr val="tx1"/>
                </a:solidFill>
                <a:round/>
              </a:ln>
              <a:effectLst/>
            </c:spPr>
          </c:errBars>
          <c:cat>
            <c:strRef>
              <c:f>'EVD transmission et protection'!$K$10:$K$20</c:f>
              <c:strCache>
                <c:ptCount val="11"/>
                <c:pt idx="0">
                  <c:v>Contact direct avec les fluides corporels (urine, salive, sueur, excréments, vomi, lait maternel, les sécrétions vaginales et sperme) d'une personne atteinte de MVE</c:v>
                </c:pt>
                <c:pt idx="1">
                  <c:v>Contact avec les fluides corporels d'une personne décédée de la MVE</c:v>
                </c:pt>
                <c:pt idx="2">
                  <c:v>Contact direct avec des objets contaminés par des fluides corporels d'une personne malade ou décédée de MVE</c:v>
                </c:pt>
                <c:pt idx="3">
                  <c:v>Rapports sexuels avec une personne infectée par la MVE</c:v>
                </c:pt>
                <c:pt idx="4">
                  <c:v>Rapports sexuels avec une guéri de la MVE</c:v>
                </c:pt>
                <c:pt idx="5">
                  <c:v>En serrant la main des gens</c:v>
                </c:pt>
                <c:pt idx="6">
                  <c:v>En mangeant des animaux sauvages </c:v>
                </c:pt>
                <c:pt idx="7">
                  <c:v>Transmission par l'air</c:v>
                </c:pt>
                <c:pt idx="8">
                  <c:v>Par une malédiction ou la sorcellerie</c:v>
                </c:pt>
                <c:pt idx="9">
                  <c:v>Autre</c:v>
                </c:pt>
                <c:pt idx="10">
                  <c:v>Je ne sais pas</c:v>
                </c:pt>
              </c:strCache>
            </c:strRef>
          </c:cat>
          <c:val>
            <c:numRef>
              <c:f>'EVD transmission et protection'!$O$10:$O$20</c:f>
              <c:numCache>
                <c:formatCode>0%</c:formatCode>
                <c:ptCount val="11"/>
                <c:pt idx="0">
                  <c:v>9.7633136094674555E-2</c:v>
                </c:pt>
                <c:pt idx="1">
                  <c:v>0.14497041420118342</c:v>
                </c:pt>
                <c:pt idx="2">
                  <c:v>5.9171597633136092E-2</c:v>
                </c:pt>
                <c:pt idx="3">
                  <c:v>0.18343195266272189</c:v>
                </c:pt>
                <c:pt idx="4">
                  <c:v>0.1242603550295858</c:v>
                </c:pt>
                <c:pt idx="5">
                  <c:v>9.7633136094674555E-2</c:v>
                </c:pt>
                <c:pt idx="6">
                  <c:v>0.15384615384615385</c:v>
                </c:pt>
                <c:pt idx="7">
                  <c:v>5.9171597633136092E-2</c:v>
                </c:pt>
                <c:pt idx="8">
                  <c:v>4.142011834319527E-2</c:v>
                </c:pt>
                <c:pt idx="9">
                  <c:v>2.3668639053254437E-2</c:v>
                </c:pt>
                <c:pt idx="10">
                  <c:v>1.4792899408284023E-2</c:v>
                </c:pt>
              </c:numCache>
            </c:numRef>
          </c:val>
          <c:extLst>
            <c:ext xmlns:c16="http://schemas.microsoft.com/office/drawing/2014/chart" uri="{C3380CC4-5D6E-409C-BE32-E72D297353CC}">
              <c16:uniqueId val="{00000002-DD0C-4660-B011-090FB9C737E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'EVD transmission et protection'!$K$10:$K$20</c15:sqref>
                        </c15:formulaRef>
                      </c:ext>
                    </c:extLst>
                    <c:strCache>
                      <c:ptCount val="11"/>
                      <c:pt idx="0">
                        <c:v>Contact direct avec les fluides corporels (urine, salive, sueur, excréments, vomi, lait maternel, les sécrétions vaginales et sperme) d'une personne atteinte de MVE</c:v>
                      </c:pt>
                      <c:pt idx="1">
                        <c:v>Contact avec les fluides corporels d'une personne décédée de la MVE</c:v>
                      </c:pt>
                      <c:pt idx="2">
                        <c:v>Contact direct avec des objets contaminés par des fluides corporels d'une personne malade ou décédée de MVE</c:v>
                      </c:pt>
                      <c:pt idx="3">
                        <c:v>Rapports sexuels avec une personne infectée par la MVE</c:v>
                      </c:pt>
                      <c:pt idx="4">
                        <c:v>Rapports sexuels avec une guéri de la MVE</c:v>
                      </c:pt>
                      <c:pt idx="5">
                        <c:v>En serrant la main des gens</c:v>
                      </c:pt>
                      <c:pt idx="6">
                        <c:v>En mangeant des animaux sauvages </c:v>
                      </c:pt>
                      <c:pt idx="7">
                        <c:v>Transmission par l'air</c:v>
                      </c:pt>
                      <c:pt idx="8">
                        <c:v>Par une malédiction ou la sorcellerie</c:v>
                      </c:pt>
                      <c:pt idx="9">
                        <c:v>Autre</c:v>
                      </c:pt>
                      <c:pt idx="10">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DD0C-4660-B011-090FB9C737E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'EVD transmission et protection'!$K$10:$K$20</c15:sqref>
                        </c15:formulaRef>
                      </c:ext>
                    </c:extLst>
                    <c:strCache>
                      <c:ptCount val="11"/>
                      <c:pt idx="0">
                        <c:v>Contact direct avec les fluides corporels (urine, salive, sueur, excréments, vomi, lait maternel, les sécrétions vaginales et sperme) d'une personne atteinte de MVE</c:v>
                      </c:pt>
                      <c:pt idx="1">
                        <c:v>Contact avec les fluides corporels d'une personne décédée de la MVE</c:v>
                      </c:pt>
                      <c:pt idx="2">
                        <c:v>Contact direct avec des objets contaminés par des fluides corporels d'une personne malade ou décédée de MVE</c:v>
                      </c:pt>
                      <c:pt idx="3">
                        <c:v>Rapports sexuels avec une personne infectée par la MVE</c:v>
                      </c:pt>
                      <c:pt idx="4">
                        <c:v>Rapports sexuels avec une guéri de la MVE</c:v>
                      </c:pt>
                      <c:pt idx="5">
                        <c:v>En serrant la main des gens</c:v>
                      </c:pt>
                      <c:pt idx="6">
                        <c:v>En mangeant des animaux sauvages </c:v>
                      </c:pt>
                      <c:pt idx="7">
                        <c:v>Transmission par l'air</c:v>
                      </c:pt>
                      <c:pt idx="8">
                        <c:v>Par une malédiction ou la sorcellerie</c:v>
                      </c:pt>
                      <c:pt idx="9">
                        <c:v>Autre</c:v>
                      </c:pt>
                      <c:pt idx="10">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DD0C-4660-B011-090FB9C737E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30000000000000004"/>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Quels sont les moyens de se protéger contre la MVE ?, N=534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'EVD transmission et protection'!$L$27</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75-4C7B-BFD7-2E8ECD68ABB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'EVD transmission et protection'!$N$28:$N$41</c:f>
                <c:numCache>
                  <c:formatCode>General</c:formatCode>
                  <c:ptCount val="14"/>
                  <c:pt idx="0">
                    <c:v>5.2295081967213108E-2</c:v>
                  </c:pt>
                  <c:pt idx="1">
                    <c:v>1.7377049180327869E-2</c:v>
                  </c:pt>
                  <c:pt idx="2">
                    <c:v>6.9672131147540978E-2</c:v>
                  </c:pt>
                  <c:pt idx="3">
                    <c:v>4.5245901639344263E-2</c:v>
                  </c:pt>
                  <c:pt idx="4">
                    <c:v>9.4754098360655736E-2</c:v>
                  </c:pt>
                  <c:pt idx="5">
                    <c:v>6.2459016393442618E-2</c:v>
                  </c:pt>
                  <c:pt idx="6">
                    <c:v>5.8032786885245921E-2</c:v>
                  </c:pt>
                  <c:pt idx="7">
                    <c:v>3.7704918032786888E-2</c:v>
                  </c:pt>
                  <c:pt idx="8">
                    <c:v>3.3770491803278686E-2</c:v>
                  </c:pt>
                  <c:pt idx="9">
                    <c:v>4.0655737704918031E-2</c:v>
                  </c:pt>
                  <c:pt idx="10">
                    <c:v>3.3606557377049179E-2</c:v>
                  </c:pt>
                  <c:pt idx="11">
                    <c:v>5.7377049180327877E-2</c:v>
                  </c:pt>
                  <c:pt idx="12">
                    <c:v>3.3442622950819671E-2</c:v>
                  </c:pt>
                  <c:pt idx="13">
                    <c:v>3.3606557377049179E-2</c:v>
                  </c:pt>
                </c:numCache>
              </c:numRef>
            </c:plus>
            <c:minus>
              <c:numRef>
                <c:f>'EVD transmission et protection'!$M$28:$M$41</c:f>
                <c:numCache>
                  <c:formatCode>General</c:formatCode>
                  <c:ptCount val="14"/>
                  <c:pt idx="0">
                    <c:v>2.7704918032786893E-2</c:v>
                  </c:pt>
                  <c:pt idx="1">
                    <c:v>3.2622950819672127E-2</c:v>
                  </c:pt>
                  <c:pt idx="2">
                    <c:v>6.0327868852459027E-2</c:v>
                  </c:pt>
                  <c:pt idx="3">
                    <c:v>4.4754098360655734E-2</c:v>
                  </c:pt>
                  <c:pt idx="4">
                    <c:v>3.5245901639344254E-2</c:v>
                  </c:pt>
                  <c:pt idx="5">
                    <c:v>5.7540983606557378E-2</c:v>
                  </c:pt>
                  <c:pt idx="6">
                    <c:v>3.1967213114754089E-2</c:v>
                  </c:pt>
                  <c:pt idx="7">
                    <c:v>4.2295081967213113E-2</c:v>
                  </c:pt>
                  <c:pt idx="8">
                    <c:v>2.122950819672131E-2</c:v>
                  </c:pt>
                  <c:pt idx="9">
                    <c:v>2.9344262295081969E-2</c:v>
                  </c:pt>
                  <c:pt idx="10">
                    <c:v>1.439344262295082E-2</c:v>
                  </c:pt>
                  <c:pt idx="11">
                    <c:v>3.2622950819672127E-2</c:v>
                  </c:pt>
                  <c:pt idx="12">
                    <c:v>5.5573770491803278E-3</c:v>
                  </c:pt>
                  <c:pt idx="13">
                    <c:v>1.439344262295082E-2</c:v>
                  </c:pt>
                </c:numCache>
              </c:numRef>
            </c:minus>
            <c:spPr>
              <a:noFill/>
              <a:ln w="9525" cap="flat" cmpd="sng" algn="ctr">
                <a:solidFill>
                  <a:schemeClr val="tx1"/>
                </a:solidFill>
                <a:round/>
              </a:ln>
              <a:effectLst/>
            </c:spPr>
          </c:errBars>
          <c:cat>
            <c:strRef>
              <c:f>'EVD transmission et protection'!$K$28:$K$41</c:f>
              <c:strCache>
                <c:ptCount val="14"/>
                <c:pt idx="0">
                  <c:v>Se laver les mains avec du savon</c:v>
                </c:pt>
                <c:pt idx="1">
                  <c:v>Recevoir le vaccin contre la MVE</c:v>
                </c:pt>
                <c:pt idx="2">
                  <c:v>Ne pas toucher le corps d'une personne décédée de MVE</c:v>
                </c:pt>
                <c:pt idx="3">
                  <c:v>Ne pas participer à des funérailles des personnes décédée de la MVE</c:v>
                </c:pt>
                <c:pt idx="4">
                  <c:v>Porter des gants avant de s’occuper d'une personne malade,</c:v>
                </c:pt>
                <c:pt idx="5">
                  <c:v>Porter des gants avant de nettoyer les vomissures ou autres liquides d'une personne malade, </c:v>
                </c:pt>
                <c:pt idx="6">
                  <c:v>Utiliser un préservatif lors de relations sexuelles avec une personne infectée par la MVE</c:v>
                </c:pt>
                <c:pt idx="7">
                  <c:v>Utiliser un préservatif lors de relation sexuelle avec un personne guérie de MVE </c:v>
                </c:pt>
                <c:pt idx="8">
                  <c:v>Éviter de se rendre dans des centres de santé</c:v>
                </c:pt>
                <c:pt idx="9">
                  <c:v>Éviter de consulter un tradipraticien</c:v>
                </c:pt>
                <c:pt idx="10">
                  <c:v>Accepter la désinfection de la maison si nécessaire</c:v>
                </c:pt>
                <c:pt idx="11">
                  <c:v>Impossible de se protéger contre la MVE</c:v>
                </c:pt>
                <c:pt idx="12">
                  <c:v>Autre</c:v>
                </c:pt>
                <c:pt idx="13">
                  <c:v>Je ne sais pas</c:v>
                </c:pt>
              </c:strCache>
            </c:strRef>
          </c:cat>
          <c:val>
            <c:numRef>
              <c:f>'EVD transmission et protection'!$L$28:$L$41</c:f>
              <c:numCache>
                <c:formatCode>0%</c:formatCode>
                <c:ptCount val="14"/>
                <c:pt idx="0">
                  <c:v>0.13770491803278689</c:v>
                </c:pt>
                <c:pt idx="1">
                  <c:v>4.2622950819672129E-2</c:v>
                </c:pt>
                <c:pt idx="2">
                  <c:v>0.18032786885245902</c:v>
                </c:pt>
                <c:pt idx="3">
                  <c:v>0.11475409836065574</c:v>
                </c:pt>
                <c:pt idx="4">
                  <c:v>8.5245901639344257E-2</c:v>
                </c:pt>
                <c:pt idx="5">
                  <c:v>0.14754098360655737</c:v>
                </c:pt>
                <c:pt idx="6">
                  <c:v>8.1967213114754092E-2</c:v>
                </c:pt>
                <c:pt idx="7">
                  <c:v>6.2295081967213117E-2</c:v>
                </c:pt>
                <c:pt idx="8">
                  <c:v>2.6229508196721311E-2</c:v>
                </c:pt>
                <c:pt idx="9">
                  <c:v>3.9344262295081971E-2</c:v>
                </c:pt>
                <c:pt idx="10">
                  <c:v>1.6393442622950821E-2</c:v>
                </c:pt>
                <c:pt idx="11">
                  <c:v>4.2622950819672129E-2</c:v>
                </c:pt>
                <c:pt idx="12">
                  <c:v>6.5573770491803279E-3</c:v>
                </c:pt>
                <c:pt idx="13">
                  <c:v>1.6393442622950821E-2</c:v>
                </c:pt>
              </c:numCache>
            </c:numRef>
          </c:val>
          <c:extLst>
            <c:ext xmlns:c16="http://schemas.microsoft.com/office/drawing/2014/chart" uri="{C3380CC4-5D6E-409C-BE32-E72D297353CC}">
              <c16:uniqueId val="{00000001-5975-4C7B-BFD7-2E8ECD68ABB1}"/>
            </c:ext>
          </c:extLst>
        </c:ser>
        <c:ser>
          <c:idx val="3"/>
          <c:order val="3"/>
          <c:tx>
            <c:strRef>
              <c:f>'EVD transmission et protection'!$O$27</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'EVD transmission et protection'!$Q$28:$Q$41</c:f>
                <c:numCache>
                  <c:formatCode>General</c:formatCode>
                  <c:ptCount val="14"/>
                  <c:pt idx="0">
                    <c:v>7.0829694323144093E-2</c:v>
                  </c:pt>
                  <c:pt idx="1">
                    <c:v>5.7030567685589534E-2</c:v>
                  </c:pt>
                  <c:pt idx="2">
                    <c:v>0.1103930131004367</c:v>
                  </c:pt>
                  <c:pt idx="3">
                    <c:v>9.2227074235807893E-2</c:v>
                  </c:pt>
                  <c:pt idx="4">
                    <c:v>6.4497816593886467E-2</c:v>
                  </c:pt>
                  <c:pt idx="5">
                    <c:v>5.8296943231441037E-2</c:v>
                  </c:pt>
                  <c:pt idx="6">
                    <c:v>2.8165938864628825E-2</c:v>
                  </c:pt>
                  <c:pt idx="7">
                    <c:v>5.8864628820960697E-2</c:v>
                  </c:pt>
                  <c:pt idx="8">
                    <c:v>1.8165938864628823E-2</c:v>
                  </c:pt>
                  <c:pt idx="9">
                    <c:v>2.5065502183406113E-2</c:v>
                  </c:pt>
                  <c:pt idx="10">
                    <c:v>7.7598253275109177E-2</c:v>
                  </c:pt>
                  <c:pt idx="11">
                    <c:v>3.253275109170306E-2</c:v>
                  </c:pt>
                  <c:pt idx="12">
                    <c:v>3.3799126637554584E-2</c:v>
                  </c:pt>
                  <c:pt idx="13">
                    <c:v>3.253275109170306E-2</c:v>
                  </c:pt>
                </c:numCache>
              </c:numRef>
            </c:plus>
            <c:minus>
              <c:numRef>
                <c:f>'EVD transmission et protection'!$P$28:$P$41</c:f>
                <c:numCache>
                  <c:formatCode>General</c:formatCode>
                  <c:ptCount val="14"/>
                  <c:pt idx="0">
                    <c:v>3.9170305676855893E-2</c:v>
                  </c:pt>
                  <c:pt idx="1">
                    <c:v>4.2969432314410479E-2</c:v>
                  </c:pt>
                  <c:pt idx="2">
                    <c:v>5.9606986899563313E-2</c:v>
                  </c:pt>
                  <c:pt idx="3">
                    <c:v>6.7772925764192138E-2</c:v>
                  </c:pt>
                  <c:pt idx="4">
                    <c:v>4.5502183406113533E-2</c:v>
                  </c:pt>
                  <c:pt idx="5">
                    <c:v>7.1703056768558954E-2</c:v>
                  </c:pt>
                  <c:pt idx="6">
                    <c:v>2.0834061135371177E-2</c:v>
                  </c:pt>
                  <c:pt idx="7">
                    <c:v>5.1135371179039296E-2</c:v>
                  </c:pt>
                  <c:pt idx="8">
                    <c:v>1.983406113537118E-2</c:v>
                  </c:pt>
                  <c:pt idx="9">
                    <c:v>2.9934497816593884E-2</c:v>
                  </c:pt>
                  <c:pt idx="10">
                    <c:v>4.2401746724890825E-2</c:v>
                  </c:pt>
                  <c:pt idx="11">
                    <c:v>1.5467248908296942E-2</c:v>
                  </c:pt>
                  <c:pt idx="12">
                    <c:v>2.1200873362445413E-2</c:v>
                  </c:pt>
                  <c:pt idx="13">
                    <c:v>1.4467248908296943E-2</c:v>
                  </c:pt>
                </c:numCache>
              </c:numRef>
            </c:minus>
            <c:spPr>
              <a:noFill/>
              <a:ln w="12700" cap="flat" cmpd="sng" algn="ctr">
                <a:solidFill>
                  <a:schemeClr val="tx1"/>
                </a:solidFill>
                <a:round/>
              </a:ln>
              <a:effectLst/>
            </c:spPr>
          </c:errBars>
          <c:cat>
            <c:strRef>
              <c:f>'EVD transmission et protection'!$K$28:$K$41</c:f>
              <c:strCache>
                <c:ptCount val="14"/>
                <c:pt idx="0">
                  <c:v>Se laver les mains avec du savon</c:v>
                </c:pt>
                <c:pt idx="1">
                  <c:v>Recevoir le vaccin contre la MVE</c:v>
                </c:pt>
                <c:pt idx="2">
                  <c:v>Ne pas toucher le corps d'une personne décédée de MVE</c:v>
                </c:pt>
                <c:pt idx="3">
                  <c:v>Ne pas participer à des funérailles des personnes décédée de la MVE</c:v>
                </c:pt>
                <c:pt idx="4">
                  <c:v>Porter des gants avant de s’occuper d'une personne malade,</c:v>
                </c:pt>
                <c:pt idx="5">
                  <c:v>Porter des gants avant de nettoyer les vomissures ou autres liquides d'une personne malade, </c:v>
                </c:pt>
                <c:pt idx="6">
                  <c:v>Utiliser un préservatif lors de relations sexuelles avec une personne infectée par la MVE</c:v>
                </c:pt>
                <c:pt idx="7">
                  <c:v>Utiliser un préservatif lors de relation sexuelle avec un personne guérie de MVE </c:v>
                </c:pt>
                <c:pt idx="8">
                  <c:v>Éviter de se rendre dans des centres de santé</c:v>
                </c:pt>
                <c:pt idx="9">
                  <c:v>Éviter de consulter un tradipraticien</c:v>
                </c:pt>
                <c:pt idx="10">
                  <c:v>Accepter la désinfection de la maison si nécessaire</c:v>
                </c:pt>
                <c:pt idx="11">
                  <c:v>Impossible de se protéger contre la MVE</c:v>
                </c:pt>
                <c:pt idx="12">
                  <c:v>Autre</c:v>
                </c:pt>
                <c:pt idx="13">
                  <c:v>Je ne sais pas</c:v>
                </c:pt>
              </c:strCache>
            </c:strRef>
          </c:cat>
          <c:val>
            <c:numRef>
              <c:f>'EVD transmission et protection'!$O$28:$O$41</c:f>
              <c:numCache>
                <c:formatCode>0%</c:formatCode>
                <c:ptCount val="14"/>
                <c:pt idx="0">
                  <c:v>0.1091703056768559</c:v>
                </c:pt>
                <c:pt idx="1">
                  <c:v>8.296943231441048E-2</c:v>
                </c:pt>
                <c:pt idx="2">
                  <c:v>0.20960698689956331</c:v>
                </c:pt>
                <c:pt idx="3">
                  <c:v>0.18777292576419213</c:v>
                </c:pt>
                <c:pt idx="4">
                  <c:v>6.5502183406113537E-2</c:v>
                </c:pt>
                <c:pt idx="5">
                  <c:v>9.1703056768558958E-2</c:v>
                </c:pt>
                <c:pt idx="6">
                  <c:v>2.1834061135371178E-2</c:v>
                </c:pt>
                <c:pt idx="7">
                  <c:v>6.1135371179039298E-2</c:v>
                </c:pt>
                <c:pt idx="8">
                  <c:v>2.1834061135371178E-2</c:v>
                </c:pt>
                <c:pt idx="9">
                  <c:v>3.4934497816593885E-2</c:v>
                </c:pt>
                <c:pt idx="10">
                  <c:v>5.2401746724890827E-2</c:v>
                </c:pt>
                <c:pt idx="11">
                  <c:v>1.7467248908296942E-2</c:v>
                </c:pt>
                <c:pt idx="12">
                  <c:v>2.6200873362445413E-2</c:v>
                </c:pt>
                <c:pt idx="13">
                  <c:v>1.7467248908296942E-2</c:v>
                </c:pt>
              </c:numCache>
            </c:numRef>
          </c:val>
          <c:extLst>
            <c:ext xmlns:c16="http://schemas.microsoft.com/office/drawing/2014/chart" uri="{C3380CC4-5D6E-409C-BE32-E72D297353CC}">
              <c16:uniqueId val="{00000002-5975-4C7B-BFD7-2E8ECD68ABB1}"/>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'EVD transmission et protection'!$K$28:$K$41</c15:sqref>
                        </c15:formulaRef>
                      </c:ext>
                    </c:extLst>
                    <c:strCache>
                      <c:ptCount val="14"/>
                      <c:pt idx="0">
                        <c:v>Se laver les mains avec du savon</c:v>
                      </c:pt>
                      <c:pt idx="1">
                        <c:v>Recevoir le vaccin contre la MVE</c:v>
                      </c:pt>
                      <c:pt idx="2">
                        <c:v>Ne pas toucher le corps d'une personne décédée de MVE</c:v>
                      </c:pt>
                      <c:pt idx="3">
                        <c:v>Ne pas participer à des funérailles des personnes décédée de la MVE</c:v>
                      </c:pt>
                      <c:pt idx="4">
                        <c:v>Porter des gants avant de s’occuper d'une personne malade,</c:v>
                      </c:pt>
                      <c:pt idx="5">
                        <c:v>Porter des gants avant de nettoyer les vomissures ou autres liquides d'une personne malade, </c:v>
                      </c:pt>
                      <c:pt idx="6">
                        <c:v>Utiliser un préservatif lors de relations sexuelles avec une personne infectée par la MVE</c:v>
                      </c:pt>
                      <c:pt idx="7">
                        <c:v>Utiliser un préservatif lors de relation sexuelle avec un personne guérie de MVE </c:v>
                      </c:pt>
                      <c:pt idx="8">
                        <c:v>Éviter de se rendre dans des centres de santé</c:v>
                      </c:pt>
                      <c:pt idx="9">
                        <c:v>Éviter de consulter un tradipraticien</c:v>
                      </c:pt>
                      <c:pt idx="10">
                        <c:v>Accepter la désinfection de la maison si nécessaire</c:v>
                      </c:pt>
                      <c:pt idx="11">
                        <c:v>Impossible de se protéger contre la MVE</c:v>
                      </c:pt>
                      <c:pt idx="12">
                        <c:v>Autre</c:v>
                      </c:pt>
                      <c:pt idx="13">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5975-4C7B-BFD7-2E8ECD68ABB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'EVD transmission et protection'!$K$28:$K$41</c15:sqref>
                        </c15:formulaRef>
                      </c:ext>
                    </c:extLst>
                    <c:strCache>
                      <c:ptCount val="14"/>
                      <c:pt idx="0">
                        <c:v>Se laver les mains avec du savon</c:v>
                      </c:pt>
                      <c:pt idx="1">
                        <c:v>Recevoir le vaccin contre la MVE</c:v>
                      </c:pt>
                      <c:pt idx="2">
                        <c:v>Ne pas toucher le corps d'une personne décédée de MVE</c:v>
                      </c:pt>
                      <c:pt idx="3">
                        <c:v>Ne pas participer à des funérailles des personnes décédée de la MVE</c:v>
                      </c:pt>
                      <c:pt idx="4">
                        <c:v>Porter des gants avant de s’occuper d'une personne malade,</c:v>
                      </c:pt>
                      <c:pt idx="5">
                        <c:v>Porter des gants avant de nettoyer les vomissures ou autres liquides d'une personne malade, </c:v>
                      </c:pt>
                      <c:pt idx="6">
                        <c:v>Utiliser un préservatif lors de relations sexuelles avec une personne infectée par la MVE</c:v>
                      </c:pt>
                      <c:pt idx="7">
                        <c:v>Utiliser un préservatif lors de relation sexuelle avec un personne guérie de MVE </c:v>
                      </c:pt>
                      <c:pt idx="8">
                        <c:v>Éviter de se rendre dans des centres de santé</c:v>
                      </c:pt>
                      <c:pt idx="9">
                        <c:v>Éviter de consulter un tradipraticien</c:v>
                      </c:pt>
                      <c:pt idx="10">
                        <c:v>Accepter la désinfection de la maison si nécessaire</c:v>
                      </c:pt>
                      <c:pt idx="11">
                        <c:v>Impossible de se protéger contre la MVE</c:v>
                      </c:pt>
                      <c:pt idx="12">
                        <c:v>Autre</c:v>
                      </c:pt>
                      <c:pt idx="13">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5975-4C7B-BFD7-2E8ECD68ABB1}"/>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4"/>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Avez-vous pris des mesures pour éviter d'être infecté par la MVE ?, N=209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'EVD transmission et protection'!$L$48</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78-4789-88FD-0104FDBCE2C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'EVD transmission et protection'!$N$49:$N$50</c:f>
                <c:numCache>
                  <c:formatCode>General</c:formatCode>
                  <c:ptCount val="2"/>
                  <c:pt idx="0">
                    <c:v>0.125</c:v>
                  </c:pt>
                  <c:pt idx="1">
                    <c:v>0.10499999999999998</c:v>
                  </c:pt>
                </c:numCache>
              </c:numRef>
            </c:plus>
            <c:minus>
              <c:numRef>
                <c:f>'EVD transmission et protection'!$M$49:$M$50</c:f>
                <c:numCache>
                  <c:formatCode>General</c:formatCode>
                  <c:ptCount val="2"/>
                  <c:pt idx="0">
                    <c:v>8.4999999999999964E-2</c:v>
                  </c:pt>
                  <c:pt idx="1">
                    <c:v>6.5000000000000002E-2</c:v>
                  </c:pt>
                </c:numCache>
              </c:numRef>
            </c:minus>
            <c:spPr>
              <a:noFill/>
              <a:ln w="9525" cap="flat" cmpd="sng" algn="ctr">
                <a:solidFill>
                  <a:schemeClr val="tx1"/>
                </a:solidFill>
                <a:round/>
              </a:ln>
              <a:effectLst/>
            </c:spPr>
          </c:errBars>
          <c:cat>
            <c:strRef>
              <c:f>'EVD transmission et protection'!$K$49:$K$50</c:f>
              <c:strCache>
                <c:ptCount val="2"/>
                <c:pt idx="0">
                  <c:v>Oui</c:v>
                </c:pt>
                <c:pt idx="1">
                  <c:v>Non</c:v>
                </c:pt>
              </c:strCache>
            </c:strRef>
          </c:cat>
          <c:val>
            <c:numRef>
              <c:f>'EVD transmission et protection'!$L$49:$L$50</c:f>
              <c:numCache>
                <c:formatCode>0%</c:formatCode>
                <c:ptCount val="2"/>
                <c:pt idx="0">
                  <c:v>0.625</c:v>
                </c:pt>
                <c:pt idx="1">
                  <c:v>0.375</c:v>
                </c:pt>
              </c:numCache>
            </c:numRef>
          </c:val>
          <c:extLst>
            <c:ext xmlns:c16="http://schemas.microsoft.com/office/drawing/2014/chart" uri="{C3380CC4-5D6E-409C-BE32-E72D297353CC}">
              <c16:uniqueId val="{00000001-7578-4789-88FD-0104FDBCE2C8}"/>
            </c:ext>
          </c:extLst>
        </c:ser>
        <c:ser>
          <c:idx val="3"/>
          <c:order val="3"/>
          <c:tx>
            <c:strRef>
              <c:f>'EVD transmission et protection'!$O$48</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'EVD transmission et protection'!$Q$49:$Q$50</c:f>
                <c:numCache>
                  <c:formatCode>General</c:formatCode>
                  <c:ptCount val="2"/>
                  <c:pt idx="0">
                    <c:v>0.10999999999999999</c:v>
                  </c:pt>
                  <c:pt idx="1">
                    <c:v>0.12</c:v>
                  </c:pt>
                </c:numCache>
              </c:numRef>
            </c:plus>
            <c:minus>
              <c:numRef>
                <c:f>'EVD transmission et protection'!$P$49:$P$50</c:f>
                <c:numCache>
                  <c:formatCode>General</c:formatCode>
                  <c:ptCount val="2"/>
                  <c:pt idx="0">
                    <c:v>0.13</c:v>
                  </c:pt>
                  <c:pt idx="1">
                    <c:v>7.0000000000000007E-2</c:v>
                  </c:pt>
                </c:numCache>
              </c:numRef>
            </c:minus>
            <c:spPr>
              <a:noFill/>
              <a:ln w="12700" cap="flat" cmpd="sng" algn="ctr">
                <a:solidFill>
                  <a:schemeClr val="tx1"/>
                </a:solidFill>
                <a:round/>
              </a:ln>
              <a:effectLst/>
            </c:spPr>
          </c:errBars>
          <c:cat>
            <c:strRef>
              <c:f>'EVD transmission et protection'!$K$49:$K$50</c:f>
              <c:strCache>
                <c:ptCount val="2"/>
                <c:pt idx="0">
                  <c:v>Oui</c:v>
                </c:pt>
                <c:pt idx="1">
                  <c:v>Non</c:v>
                </c:pt>
              </c:strCache>
            </c:strRef>
          </c:cat>
          <c:val>
            <c:numRef>
              <c:f>'EVD transmission et protection'!$O$49:$O$50</c:f>
              <c:numCache>
                <c:formatCode>0%</c:formatCode>
                <c:ptCount val="2"/>
                <c:pt idx="0">
                  <c:v>0.8</c:v>
                </c:pt>
                <c:pt idx="1">
                  <c:v>0.2</c:v>
                </c:pt>
              </c:numCache>
            </c:numRef>
          </c:val>
          <c:extLst>
            <c:ext xmlns:c16="http://schemas.microsoft.com/office/drawing/2014/chart" uri="{C3380CC4-5D6E-409C-BE32-E72D297353CC}">
              <c16:uniqueId val="{00000002-7578-4789-88FD-0104FDBCE2C8}"/>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'EVD transmission et protection'!$K$49:$K$50</c15:sqref>
                        </c15:formulaRef>
                      </c:ext>
                    </c:extLst>
                    <c:strCache>
                      <c:ptCount val="2"/>
                      <c:pt idx="0">
                        <c:v>Oui</c:v>
                      </c:pt>
                      <c:pt idx="1">
                        <c:v>Non</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7578-4789-88FD-0104FDBCE2C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'EVD transmission et protection'!$K$49:$K$50</c15:sqref>
                        </c15:formulaRef>
                      </c:ext>
                    </c:extLst>
                    <c:strCache>
                      <c:ptCount val="2"/>
                      <c:pt idx="0">
                        <c:v>Oui</c:v>
                      </c:pt>
                      <c:pt idx="1">
                        <c:v>Non</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7578-4789-88FD-0104FDBCE2C8}"/>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25"/>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Quelles mesures avez-vous prises pour éviter d'être infecté par la MVE ?, N=267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'EVD transmission et protection'!$L$57</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A8-4B23-891F-1FBFC8F914B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'EVD transmission et protection'!$N$58:$N$70</c:f>
                <c:numCache>
                  <c:formatCode>General</c:formatCode>
                  <c:ptCount val="13"/>
                  <c:pt idx="0">
                    <c:v>7.8387096774193588E-2</c:v>
                  </c:pt>
                  <c:pt idx="1">
                    <c:v>1.9677419354838709E-2</c:v>
                  </c:pt>
                  <c:pt idx="2">
                    <c:v>9.4516129032258089E-2</c:v>
                  </c:pt>
                  <c:pt idx="3">
                    <c:v>6.7096774193548384E-2</c:v>
                  </c:pt>
                  <c:pt idx="4">
                    <c:v>1.7741935483870971E-2</c:v>
                  </c:pt>
                  <c:pt idx="5">
                    <c:v>2.5806451612903229E-2</c:v>
                  </c:pt>
                  <c:pt idx="6">
                    <c:v>5.4838709677419439E-3</c:v>
                  </c:pt>
                  <c:pt idx="7">
                    <c:v>3.5161290322580654E-2</c:v>
                  </c:pt>
                  <c:pt idx="8">
                    <c:v>6.3225806451612909E-2</c:v>
                  </c:pt>
                  <c:pt idx="9">
                    <c:v>3.3548387096774192E-2</c:v>
                  </c:pt>
                  <c:pt idx="10">
                    <c:v>2.9677419354838717E-2</c:v>
                  </c:pt>
                  <c:pt idx="11">
                    <c:v>3.3870967741935487E-2</c:v>
                  </c:pt>
                  <c:pt idx="12">
                    <c:v>3.5806451612903224E-2</c:v>
                  </c:pt>
                </c:numCache>
              </c:numRef>
            </c:plus>
            <c:minus>
              <c:numRef>
                <c:f>'EVD transmission et protection'!$M$58:$M$70</c:f>
                <c:numCache>
                  <c:formatCode>General</c:formatCode>
                  <c:ptCount val="13"/>
                  <c:pt idx="0">
                    <c:v>5.1612903225806445E-2</c:v>
                  </c:pt>
                  <c:pt idx="1">
                    <c:v>3.0322580645161287E-2</c:v>
                  </c:pt>
                  <c:pt idx="2">
                    <c:v>6.5483870967741942E-2</c:v>
                  </c:pt>
                  <c:pt idx="3">
                    <c:v>4.2903225806451603E-2</c:v>
                  </c:pt>
                  <c:pt idx="4">
                    <c:v>3.025806451612903E-2</c:v>
                  </c:pt>
                  <c:pt idx="5">
                    <c:v>2.3193548387096773E-2</c:v>
                  </c:pt>
                  <c:pt idx="6">
                    <c:v>5.4516129032258061E-2</c:v>
                  </c:pt>
                  <c:pt idx="7">
                    <c:v>6.4838709677419365E-2</c:v>
                  </c:pt>
                  <c:pt idx="8">
                    <c:v>4.6774193548387091E-2</c:v>
                  </c:pt>
                  <c:pt idx="9">
                    <c:v>3.6451612903225808E-2</c:v>
                  </c:pt>
                  <c:pt idx="10">
                    <c:v>3.0322580645161287E-2</c:v>
                  </c:pt>
                  <c:pt idx="11">
                    <c:v>1.5129032258064515E-2</c:v>
                  </c:pt>
                  <c:pt idx="12">
                    <c:v>2.1193548387096774E-2</c:v>
                  </c:pt>
                </c:numCache>
              </c:numRef>
            </c:minus>
            <c:spPr>
              <a:noFill/>
              <a:ln w="9525" cap="flat" cmpd="sng" algn="ctr">
                <a:solidFill>
                  <a:schemeClr val="tx1"/>
                </a:solidFill>
                <a:round/>
              </a:ln>
              <a:effectLst/>
            </c:spPr>
          </c:errBars>
          <c:cat>
            <c:strRef>
              <c:f>'EVD transmission et protection'!$K$58:$K$70</c:f>
              <c:strCache>
                <c:ptCount val="13"/>
                <c:pt idx="0">
                  <c:v>Je me lave plus souvent les mains avec du savon</c:v>
                </c:pt>
                <c:pt idx="1">
                  <c:v>J'ai reçu le vaccin contre la MVE</c:v>
                </c:pt>
                <c:pt idx="2">
                  <c:v>Je ne touche pas le corps d'une personne décédée de la MVE</c:v>
                </c:pt>
                <c:pt idx="3">
                  <c:v>Je ne participe pas aux funérailles des personnes décédée de la MVE</c:v>
                </c:pt>
                <c:pt idx="4">
                  <c:v>Je porte des gants avant de toucher ou soigner une personne malade</c:v>
                </c:pt>
                <c:pt idx="5">
                  <c:v>Je porte des gants avant de nettoyer les vomissures ou autres liquides d'une personne malade</c:v>
                </c:pt>
                <c:pt idx="6">
                  <c:v>J'utilise une protection lors de mes relations sexuelles avec une personne infectée par la MVE</c:v>
                </c:pt>
                <c:pt idx="7">
                  <c:v>J'utilise une protection lors de mes relations sexuelles avec un personne guérie de MVE </c:v>
                </c:pt>
                <c:pt idx="8">
                  <c:v>J'évite de me rendre dans les centres de soins de santé</c:v>
                </c:pt>
                <c:pt idx="9">
                  <c:v>J'évite de visiter des tradipraticiens. </c:v>
                </c:pt>
                <c:pt idx="10">
                  <c:v>J'ai autorisé la désinfection de ma maison</c:v>
                </c:pt>
                <c:pt idx="11">
                  <c:v>Autre</c:v>
                </c:pt>
                <c:pt idx="12">
                  <c:v>Je ne sais pas</c:v>
                </c:pt>
              </c:strCache>
            </c:strRef>
          </c:cat>
          <c:val>
            <c:numRef>
              <c:f>'EVD transmission et protection'!$L$58:$L$70</c:f>
              <c:numCache>
                <c:formatCode>0%</c:formatCode>
                <c:ptCount val="13"/>
                <c:pt idx="0">
                  <c:v>0.20161290322580644</c:v>
                </c:pt>
                <c:pt idx="1">
                  <c:v>4.0322580645161289E-2</c:v>
                </c:pt>
                <c:pt idx="2">
                  <c:v>0.18548387096774194</c:v>
                </c:pt>
                <c:pt idx="3">
                  <c:v>0.11290322580645161</c:v>
                </c:pt>
                <c:pt idx="4">
                  <c:v>3.2258064516129031E-2</c:v>
                </c:pt>
                <c:pt idx="5">
                  <c:v>2.4193548387096774E-2</c:v>
                </c:pt>
                <c:pt idx="6">
                  <c:v>6.4516129032258063E-2</c:v>
                </c:pt>
                <c:pt idx="7">
                  <c:v>0.10483870967741936</c:v>
                </c:pt>
                <c:pt idx="8">
                  <c:v>9.6774193548387094E-2</c:v>
                </c:pt>
                <c:pt idx="9">
                  <c:v>5.6451612903225805E-2</c:v>
                </c:pt>
                <c:pt idx="10">
                  <c:v>4.0322580645161289E-2</c:v>
                </c:pt>
                <c:pt idx="11">
                  <c:v>1.6129032258064516E-2</c:v>
                </c:pt>
                <c:pt idx="12">
                  <c:v>2.4193548387096774E-2</c:v>
                </c:pt>
              </c:numCache>
            </c:numRef>
          </c:val>
          <c:extLst>
            <c:ext xmlns:c16="http://schemas.microsoft.com/office/drawing/2014/chart" uri="{C3380CC4-5D6E-409C-BE32-E72D297353CC}">
              <c16:uniqueId val="{00000001-4CA8-4B23-891F-1FBFC8F914B8}"/>
            </c:ext>
          </c:extLst>
        </c:ser>
        <c:ser>
          <c:idx val="3"/>
          <c:order val="3"/>
          <c:tx>
            <c:strRef>
              <c:f>'EVD transmission et protection'!$O$57</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'EVD transmission et protection'!$Q$58:$Q$70</c:f>
                <c:numCache>
                  <c:formatCode>General</c:formatCode>
                  <c:ptCount val="13"/>
                  <c:pt idx="0">
                    <c:v>7.2237762237762237E-2</c:v>
                  </c:pt>
                  <c:pt idx="1">
                    <c:v>2.7062937062937054E-2</c:v>
                  </c:pt>
                  <c:pt idx="2">
                    <c:v>7.321678321678321E-2</c:v>
                  </c:pt>
                  <c:pt idx="3">
                    <c:v>6.5104895104895116E-2</c:v>
                  </c:pt>
                  <c:pt idx="4">
                    <c:v>4.6083916083916085E-2</c:v>
                  </c:pt>
                  <c:pt idx="5">
                    <c:v>4.4055944055944062E-2</c:v>
                  </c:pt>
                  <c:pt idx="6">
                    <c:v>4.2027972027972038E-2</c:v>
                  </c:pt>
                  <c:pt idx="7">
                    <c:v>3.6013986013986019E-2</c:v>
                  </c:pt>
                  <c:pt idx="8">
                    <c:v>6.3076923076923086E-2</c:v>
                  </c:pt>
                  <c:pt idx="9">
                    <c:v>2.6013986013986017E-2</c:v>
                  </c:pt>
                  <c:pt idx="10">
                    <c:v>3.2027972027972029E-2</c:v>
                  </c:pt>
                  <c:pt idx="11">
                    <c:v>3.6013986013986019E-2</c:v>
                  </c:pt>
                  <c:pt idx="12">
                    <c:v>2.7062937062937054E-2</c:v>
                  </c:pt>
                </c:numCache>
              </c:numRef>
            </c:plus>
            <c:minus>
              <c:numRef>
                <c:f>'EVD transmission et protection'!$P$58:$P$70</c:f>
                <c:numCache>
                  <c:formatCode>General</c:formatCode>
                  <c:ptCount val="13"/>
                  <c:pt idx="0">
                    <c:v>4.7762237762237758E-2</c:v>
                  </c:pt>
                  <c:pt idx="1">
                    <c:v>5.2937062937062941E-2</c:v>
                  </c:pt>
                  <c:pt idx="2">
                    <c:v>4.6783216783216758E-2</c:v>
                  </c:pt>
                  <c:pt idx="3">
                    <c:v>5.4895104895104893E-2</c:v>
                  </c:pt>
                  <c:pt idx="4">
                    <c:v>7.3916083916083924E-2</c:v>
                  </c:pt>
                  <c:pt idx="5">
                    <c:v>3.5944055944055947E-2</c:v>
                  </c:pt>
                  <c:pt idx="6">
                    <c:v>2.6972027972027971E-2</c:v>
                  </c:pt>
                  <c:pt idx="7">
                    <c:v>1.2986013986013987E-2</c:v>
                  </c:pt>
                  <c:pt idx="8">
                    <c:v>5.6923076923076923E-2</c:v>
                  </c:pt>
                  <c:pt idx="9">
                    <c:v>1.2986013986013987E-2</c:v>
                  </c:pt>
                  <c:pt idx="10">
                    <c:v>2.6972027972027971E-2</c:v>
                  </c:pt>
                  <c:pt idx="11">
                    <c:v>1.2986013986013987E-2</c:v>
                  </c:pt>
                  <c:pt idx="12">
                    <c:v>5.2937062937062941E-2</c:v>
                  </c:pt>
                </c:numCache>
              </c:numRef>
            </c:minus>
            <c:spPr>
              <a:noFill/>
              <a:ln w="12700" cap="flat" cmpd="sng" algn="ctr">
                <a:solidFill>
                  <a:schemeClr val="tx1"/>
                </a:solidFill>
                <a:round/>
              </a:ln>
              <a:effectLst/>
            </c:spPr>
          </c:errBars>
          <c:cat>
            <c:strRef>
              <c:f>'EVD transmission et protection'!$K$58:$K$70</c:f>
              <c:strCache>
                <c:ptCount val="13"/>
                <c:pt idx="0">
                  <c:v>Je me lave plus souvent les mains avec du savon</c:v>
                </c:pt>
                <c:pt idx="1">
                  <c:v>J'ai reçu le vaccin contre la MVE</c:v>
                </c:pt>
                <c:pt idx="2">
                  <c:v>Je ne touche pas le corps d'une personne décédée de la MVE</c:v>
                </c:pt>
                <c:pt idx="3">
                  <c:v>Je ne participe pas aux funérailles des personnes décédée de la MVE</c:v>
                </c:pt>
                <c:pt idx="4">
                  <c:v>Je porte des gants avant de toucher ou soigner une personne malade</c:v>
                </c:pt>
                <c:pt idx="5">
                  <c:v>Je porte des gants avant de nettoyer les vomissures ou autres liquides d'une personne malade</c:v>
                </c:pt>
                <c:pt idx="6">
                  <c:v>J'utilise une protection lors de mes relations sexuelles avec une personne infectée par la MVE</c:v>
                </c:pt>
                <c:pt idx="7">
                  <c:v>J'utilise une protection lors de mes relations sexuelles avec un personne guérie de MVE </c:v>
                </c:pt>
                <c:pt idx="8">
                  <c:v>J'évite de me rendre dans les centres de soins de santé</c:v>
                </c:pt>
                <c:pt idx="9">
                  <c:v>J'évite de visiter des tradipraticiens. </c:v>
                </c:pt>
                <c:pt idx="10">
                  <c:v>J'ai autorisé la désinfection de ma maison</c:v>
                </c:pt>
                <c:pt idx="11">
                  <c:v>Autre</c:v>
                </c:pt>
                <c:pt idx="12">
                  <c:v>Je ne sais pas</c:v>
                </c:pt>
              </c:strCache>
            </c:strRef>
          </c:cat>
          <c:val>
            <c:numRef>
              <c:f>'EVD transmission et protection'!$O$58:$O$70</c:f>
              <c:numCache>
                <c:formatCode>0%</c:formatCode>
                <c:ptCount val="13"/>
                <c:pt idx="0">
                  <c:v>0.23776223776223776</c:v>
                </c:pt>
                <c:pt idx="1">
                  <c:v>6.2937062937062943E-2</c:v>
                </c:pt>
                <c:pt idx="2">
                  <c:v>0.21678321678321677</c:v>
                </c:pt>
                <c:pt idx="3">
                  <c:v>0.1048951048951049</c:v>
                </c:pt>
                <c:pt idx="4">
                  <c:v>8.3916083916083919E-2</c:v>
                </c:pt>
                <c:pt idx="5">
                  <c:v>5.5944055944055944E-2</c:v>
                </c:pt>
                <c:pt idx="6">
                  <c:v>2.7972027972027972E-2</c:v>
                </c:pt>
                <c:pt idx="7">
                  <c:v>1.3986013986013986E-2</c:v>
                </c:pt>
                <c:pt idx="8">
                  <c:v>7.6923076923076927E-2</c:v>
                </c:pt>
                <c:pt idx="9">
                  <c:v>1.3986013986013986E-2</c:v>
                </c:pt>
                <c:pt idx="10">
                  <c:v>2.7972027972027972E-2</c:v>
                </c:pt>
                <c:pt idx="11">
                  <c:v>1.3986013986013986E-2</c:v>
                </c:pt>
                <c:pt idx="12">
                  <c:v>6.2937062937062943E-2</c:v>
                </c:pt>
              </c:numCache>
            </c:numRef>
          </c:val>
          <c:extLst>
            <c:ext xmlns:c16="http://schemas.microsoft.com/office/drawing/2014/chart" uri="{C3380CC4-5D6E-409C-BE32-E72D297353CC}">
              <c16:uniqueId val="{00000002-4CA8-4B23-891F-1FBFC8F914B8}"/>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'EVD transmission et protection'!$K$58:$K$70</c15:sqref>
                        </c15:formulaRef>
                      </c:ext>
                    </c:extLst>
                    <c:strCache>
                      <c:ptCount val="13"/>
                      <c:pt idx="0">
                        <c:v>Je me lave plus souvent les mains avec du savon</c:v>
                      </c:pt>
                      <c:pt idx="1">
                        <c:v>J'ai reçu le vaccin contre la MVE</c:v>
                      </c:pt>
                      <c:pt idx="2">
                        <c:v>Je ne touche pas le corps d'une personne décédée de la MVE</c:v>
                      </c:pt>
                      <c:pt idx="3">
                        <c:v>Je ne participe pas aux funérailles des personnes décédée de la MVE</c:v>
                      </c:pt>
                      <c:pt idx="4">
                        <c:v>Je porte des gants avant de toucher ou soigner une personne malade</c:v>
                      </c:pt>
                      <c:pt idx="5">
                        <c:v>Je porte des gants avant de nettoyer les vomissures ou autres liquides d'une personne malade</c:v>
                      </c:pt>
                      <c:pt idx="6">
                        <c:v>J'utilise une protection lors de mes relations sexuelles avec une personne infectée par la MVE</c:v>
                      </c:pt>
                      <c:pt idx="7">
                        <c:v>J'utilise une protection lors de mes relations sexuelles avec un personne guérie de MVE </c:v>
                      </c:pt>
                      <c:pt idx="8">
                        <c:v>J'évite de me rendre dans les centres de soins de santé</c:v>
                      </c:pt>
                      <c:pt idx="9">
                        <c:v>J'évite de visiter des tradipraticiens. </c:v>
                      </c:pt>
                      <c:pt idx="10">
                        <c:v>J'ai autorisé la désinfection de ma maison</c:v>
                      </c:pt>
                      <c:pt idx="11">
                        <c:v>Autre</c:v>
                      </c:pt>
                      <c:pt idx="12">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4CA8-4B23-891F-1FBFC8F914B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'EVD transmission et protection'!$K$58:$K$70</c15:sqref>
                        </c15:formulaRef>
                      </c:ext>
                    </c:extLst>
                    <c:strCache>
                      <c:ptCount val="13"/>
                      <c:pt idx="0">
                        <c:v>Je me lave plus souvent les mains avec du savon</c:v>
                      </c:pt>
                      <c:pt idx="1">
                        <c:v>J'ai reçu le vaccin contre la MVE</c:v>
                      </c:pt>
                      <c:pt idx="2">
                        <c:v>Je ne touche pas le corps d'une personne décédée de la MVE</c:v>
                      </c:pt>
                      <c:pt idx="3">
                        <c:v>Je ne participe pas aux funérailles des personnes décédée de la MVE</c:v>
                      </c:pt>
                      <c:pt idx="4">
                        <c:v>Je porte des gants avant de toucher ou soigner une personne malade</c:v>
                      </c:pt>
                      <c:pt idx="5">
                        <c:v>Je porte des gants avant de nettoyer les vomissures ou autres liquides d'une personne malade</c:v>
                      </c:pt>
                      <c:pt idx="6">
                        <c:v>J'utilise une protection lors de mes relations sexuelles avec une personne infectée par la MVE</c:v>
                      </c:pt>
                      <c:pt idx="7">
                        <c:v>J'utilise une protection lors de mes relations sexuelles avec un personne guérie de MVE </c:v>
                      </c:pt>
                      <c:pt idx="8">
                        <c:v>J'évite de me rendre dans les centres de soins de santé</c:v>
                      </c:pt>
                      <c:pt idx="9">
                        <c:v>J'évite de visiter des tradipraticiens. </c:v>
                      </c:pt>
                      <c:pt idx="10">
                        <c:v>J'ai autorisé la désinfection de ma maison</c:v>
                      </c:pt>
                      <c:pt idx="11">
                        <c:v>Autre</c:v>
                      </c:pt>
                      <c:pt idx="12">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4CA8-4B23-891F-1FBFC8F914B8}"/>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4"/>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Avez-vous rencontré des obstacles en essayant de vous protéger contre la MVE ?, N=199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'EVD transmission et protection'!$L$78</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EC-4EFD-B094-D38AE290069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'EVD transmission et protection'!$N$79:$N$81</c:f>
                <c:numCache>
                  <c:formatCode>General</c:formatCode>
                  <c:ptCount val="3"/>
                  <c:pt idx="0">
                    <c:v>0.11475247524752474</c:v>
                  </c:pt>
                  <c:pt idx="1">
                    <c:v>8.3663366336633682E-2</c:v>
                  </c:pt>
                  <c:pt idx="2">
                    <c:v>8.1584158415841573E-2</c:v>
                  </c:pt>
                </c:numCache>
              </c:numRef>
            </c:plus>
            <c:minus>
              <c:numRef>
                <c:f>'EVD transmission et protection'!$M$79:$M$81</c:f>
                <c:numCache>
                  <c:formatCode>General</c:formatCode>
                  <c:ptCount val="3"/>
                  <c:pt idx="0">
                    <c:v>6.524752475247525E-2</c:v>
                  </c:pt>
                  <c:pt idx="1">
                    <c:v>7.6336633663366349E-2</c:v>
                  </c:pt>
                  <c:pt idx="2">
                    <c:v>5.8415841584158412E-2</c:v>
                  </c:pt>
                </c:numCache>
              </c:numRef>
            </c:minus>
            <c:spPr>
              <a:noFill/>
              <a:ln w="9525" cap="flat" cmpd="sng" algn="ctr">
                <a:solidFill>
                  <a:schemeClr val="tx1"/>
                </a:solidFill>
                <a:round/>
              </a:ln>
              <a:effectLst/>
            </c:spPr>
          </c:errBars>
          <c:cat>
            <c:strRef>
              <c:f>'EVD transmission et protection'!$K$79:$K$81</c:f>
              <c:strCache>
                <c:ptCount val="3"/>
                <c:pt idx="0">
                  <c:v>Oui</c:v>
                </c:pt>
                <c:pt idx="1">
                  <c:v>Non</c:v>
                </c:pt>
                <c:pt idx="2">
                  <c:v>Je ne sais pas</c:v>
                </c:pt>
              </c:strCache>
            </c:strRef>
          </c:cat>
          <c:val>
            <c:numRef>
              <c:f>'EVD transmission et protection'!$L$79:$L$81</c:f>
              <c:numCache>
                <c:formatCode>0%</c:formatCode>
                <c:ptCount val="3"/>
                <c:pt idx="0">
                  <c:v>0.47524752475247523</c:v>
                </c:pt>
                <c:pt idx="1">
                  <c:v>0.36633663366336633</c:v>
                </c:pt>
                <c:pt idx="2">
                  <c:v>0.15841584158415842</c:v>
                </c:pt>
              </c:numCache>
            </c:numRef>
          </c:val>
          <c:extLst>
            <c:ext xmlns:c16="http://schemas.microsoft.com/office/drawing/2014/chart" uri="{C3380CC4-5D6E-409C-BE32-E72D297353CC}">
              <c16:uniqueId val="{00000001-BAEC-4EFD-B094-D38AE2900692}"/>
            </c:ext>
          </c:extLst>
        </c:ser>
        <c:ser>
          <c:idx val="3"/>
          <c:order val="3"/>
          <c:tx>
            <c:strRef>
              <c:f>'EVD transmission et protection'!$O$78</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'EVD transmission et protection'!$Q$79:$Q$81</c:f>
                <c:numCache>
                  <c:formatCode>General</c:formatCode>
                  <c:ptCount val="3"/>
                  <c:pt idx="0">
                    <c:v>0.10448979591836738</c:v>
                  </c:pt>
                  <c:pt idx="1">
                    <c:v>8.7551020408163205E-2</c:v>
                  </c:pt>
                  <c:pt idx="2">
                    <c:v>6.7959183673469398E-2</c:v>
                  </c:pt>
                </c:numCache>
              </c:numRef>
            </c:plus>
            <c:minus>
              <c:numRef>
                <c:f>'EVD transmission et protection'!$P$79:$P$81</c:f>
                <c:numCache>
                  <c:formatCode>General</c:formatCode>
                  <c:ptCount val="3"/>
                  <c:pt idx="0">
                    <c:v>5.5510204081632625E-2</c:v>
                  </c:pt>
                  <c:pt idx="1">
                    <c:v>6.2448979591836706E-2</c:v>
                  </c:pt>
                  <c:pt idx="2">
                    <c:v>4.2040816326530617E-2</c:v>
                  </c:pt>
                </c:numCache>
              </c:numRef>
            </c:minus>
            <c:spPr>
              <a:noFill/>
              <a:ln w="12700" cap="flat" cmpd="sng" algn="ctr">
                <a:solidFill>
                  <a:schemeClr val="tx1"/>
                </a:solidFill>
                <a:round/>
              </a:ln>
              <a:effectLst/>
            </c:spPr>
          </c:errBars>
          <c:cat>
            <c:strRef>
              <c:f>'EVD transmission et protection'!$K$79:$K$81</c:f>
              <c:strCache>
                <c:ptCount val="3"/>
                <c:pt idx="0">
                  <c:v>Oui</c:v>
                </c:pt>
                <c:pt idx="1">
                  <c:v>Non</c:v>
                </c:pt>
                <c:pt idx="2">
                  <c:v>Je ne sais pas</c:v>
                </c:pt>
              </c:strCache>
            </c:strRef>
          </c:cat>
          <c:val>
            <c:numRef>
              <c:f>'EVD transmission et protection'!$O$79:$O$81</c:f>
              <c:numCache>
                <c:formatCode>0%</c:formatCode>
                <c:ptCount val="3"/>
                <c:pt idx="0">
                  <c:v>0.27551020408163263</c:v>
                </c:pt>
                <c:pt idx="1">
                  <c:v>0.62244897959183676</c:v>
                </c:pt>
                <c:pt idx="2">
                  <c:v>0.10204081632653061</c:v>
                </c:pt>
              </c:numCache>
            </c:numRef>
          </c:val>
          <c:extLst>
            <c:ext xmlns:c16="http://schemas.microsoft.com/office/drawing/2014/chart" uri="{C3380CC4-5D6E-409C-BE32-E72D297353CC}">
              <c16:uniqueId val="{00000002-BAEC-4EFD-B094-D38AE2900692}"/>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'EVD transmission et protection'!$K$79:$K$81</c15:sqref>
                        </c15:formulaRef>
                      </c:ext>
                    </c:extLst>
                    <c:strCache>
                      <c:ptCount val="3"/>
                      <c:pt idx="0">
                        <c:v>Oui</c:v>
                      </c:pt>
                      <c:pt idx="1">
                        <c:v>Non</c:v>
                      </c:pt>
                      <c:pt idx="2">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BAEC-4EFD-B094-D38AE290069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'EVD transmission et protection'!$K$79:$K$81</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BAEC-4EFD-B094-D38AE2900692}"/>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25"/>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Quels sont les obstacles auxquels vous avez été confronté en essayant de vous protéger contre la MVE ?, N=254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'EVD transmission et protection'!$L$89</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D0-4F1F-B46B-8FE399ABD24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'EVD transmission et protection'!$N$90:$N$97</c:f>
                <c:numCache>
                  <c:formatCode>General</c:formatCode>
                  <c:ptCount val="8"/>
                  <c:pt idx="0">
                    <c:v>7.7606837606837592E-2</c:v>
                  </c:pt>
                  <c:pt idx="1">
                    <c:v>5.0341880341880349E-2</c:v>
                  </c:pt>
                  <c:pt idx="2">
                    <c:v>9.3418803418803403E-2</c:v>
                  </c:pt>
                  <c:pt idx="3">
                    <c:v>5.5042735042735047E-2</c:v>
                  </c:pt>
                  <c:pt idx="4">
                    <c:v>3.7435897435897453E-2</c:v>
                  </c:pt>
                  <c:pt idx="5">
                    <c:v>4.1623931623931618E-2</c:v>
                  </c:pt>
                  <c:pt idx="6">
                    <c:v>6.0170940170940164E-2</c:v>
                  </c:pt>
                  <c:pt idx="7">
                    <c:v>3.4358974358974358E-2</c:v>
                  </c:pt>
                </c:numCache>
              </c:numRef>
            </c:plus>
            <c:minus>
              <c:numRef>
                <c:f>'EVD transmission et protection'!$M$90:$M$97</c:f>
                <c:numCache>
                  <c:formatCode>General</c:formatCode>
                  <c:ptCount val="8"/>
                  <c:pt idx="0">
                    <c:v>5.2393162393162399E-2</c:v>
                  </c:pt>
                  <c:pt idx="1">
                    <c:v>4.9658119658119657E-2</c:v>
                  </c:pt>
                  <c:pt idx="2">
                    <c:v>3.6581196581196573E-2</c:v>
                  </c:pt>
                  <c:pt idx="3">
                    <c:v>5.4957264957264967E-2</c:v>
                  </c:pt>
                  <c:pt idx="4">
                    <c:v>4.2564102564102563E-2</c:v>
                  </c:pt>
                  <c:pt idx="5">
                    <c:v>4.8376068376068379E-2</c:v>
                  </c:pt>
                  <c:pt idx="6">
                    <c:v>3.9829059829059835E-2</c:v>
                  </c:pt>
                  <c:pt idx="7">
                    <c:v>2.0641025641025639E-2</c:v>
                  </c:pt>
                </c:numCache>
              </c:numRef>
            </c:minus>
            <c:spPr>
              <a:noFill/>
              <a:ln w="9525" cap="flat" cmpd="sng" algn="ctr">
                <a:solidFill>
                  <a:schemeClr val="tx1"/>
                </a:solidFill>
                <a:round/>
              </a:ln>
              <a:effectLst/>
            </c:spPr>
          </c:errBars>
          <c:cat>
            <c:strRef>
              <c:f>'EVD transmission et protection'!$K$90:$K$97</c:f>
              <c:strCache>
                <c:ptCount val="8"/>
                <c:pt idx="0">
                  <c:v>Coût des fournitures (gants, savon, etc.)</c:v>
                </c:pt>
                <c:pt idx="1">
                  <c:v>Disponibilité des fournitures (gants, savon, etc.)</c:v>
                </c:pt>
                <c:pt idx="2">
                  <c:v>Manque d'accès à l'eau potable </c:v>
                </c:pt>
                <c:pt idx="3">
                  <c:v>Pas accès au vaccin </c:v>
                </c:pt>
                <c:pt idx="4">
                  <c:v>Pas de place pour isoler une personne malade dans la maison</c:v>
                </c:pt>
                <c:pt idx="5">
                  <c:v>Pas de choix pour éviter les comportements à risque (soins aux malades, participation aux funérailles, etc.)</c:v>
                </c:pt>
                <c:pt idx="6">
                  <c:v>La communauté n'approuve pas ces changements de comportement</c:v>
                </c:pt>
                <c:pt idx="7">
                  <c:v>Autre </c:v>
                </c:pt>
              </c:strCache>
            </c:strRef>
          </c:cat>
          <c:val>
            <c:numRef>
              <c:f>'EVD transmission et protection'!$L$90:$L$97</c:f>
              <c:numCache>
                <c:formatCode>0%</c:formatCode>
                <c:ptCount val="8"/>
                <c:pt idx="0">
                  <c:v>0.1623931623931624</c:v>
                </c:pt>
                <c:pt idx="1">
                  <c:v>0.11965811965811966</c:v>
                </c:pt>
                <c:pt idx="2">
                  <c:v>0.19658119658119658</c:v>
                </c:pt>
                <c:pt idx="3">
                  <c:v>0.26495726495726496</c:v>
                </c:pt>
                <c:pt idx="4">
                  <c:v>0.10256410256410256</c:v>
                </c:pt>
                <c:pt idx="5">
                  <c:v>6.8376068376068383E-2</c:v>
                </c:pt>
                <c:pt idx="6">
                  <c:v>5.9829059829059832E-2</c:v>
                </c:pt>
                <c:pt idx="7">
                  <c:v>2.564102564102564E-2</c:v>
                </c:pt>
              </c:numCache>
            </c:numRef>
          </c:val>
          <c:extLst>
            <c:ext xmlns:c16="http://schemas.microsoft.com/office/drawing/2014/chart" uri="{C3380CC4-5D6E-409C-BE32-E72D297353CC}">
              <c16:uniqueId val="{00000001-9DD0-4F1F-B46B-8FE399ABD24A}"/>
            </c:ext>
          </c:extLst>
        </c:ser>
        <c:ser>
          <c:idx val="3"/>
          <c:order val="3"/>
          <c:tx>
            <c:strRef>
              <c:f>'EVD transmission et protection'!$O$89</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'EVD transmission et protection'!$Q$90:$Q$97</c:f>
                <c:numCache>
                  <c:formatCode>General</c:formatCode>
                  <c:ptCount val="8"/>
                  <c:pt idx="0">
                    <c:v>7.2116788321167885E-2</c:v>
                  </c:pt>
                  <c:pt idx="1">
                    <c:v>2.1605839416058398E-2</c:v>
                  </c:pt>
                  <c:pt idx="2">
                    <c:v>4.8613138686131374E-2</c:v>
                  </c:pt>
                  <c:pt idx="3">
                    <c:v>5.9927007299270085E-2</c:v>
                  </c:pt>
                  <c:pt idx="4">
                    <c:v>6.291970802919708E-2</c:v>
                  </c:pt>
                  <c:pt idx="5">
                    <c:v>6.4306569343065695E-2</c:v>
                  </c:pt>
                  <c:pt idx="6">
                    <c:v>4.7810218978102184E-2</c:v>
                  </c:pt>
                  <c:pt idx="7">
                    <c:v>3.2700729927007302E-2</c:v>
                  </c:pt>
                </c:numCache>
              </c:numRef>
            </c:plus>
            <c:minus>
              <c:numRef>
                <c:f>'EVD transmission et protection'!$P$90:$P$97</c:f>
                <c:numCache>
                  <c:formatCode>General</c:formatCode>
                  <c:ptCount val="8"/>
                  <c:pt idx="0">
                    <c:v>5.7883211678832105E-2</c:v>
                  </c:pt>
                  <c:pt idx="1">
                    <c:v>4.8394160583941602E-2</c:v>
                  </c:pt>
                  <c:pt idx="2">
                    <c:v>4.1386861313868623E-2</c:v>
                  </c:pt>
                  <c:pt idx="3">
                    <c:v>5.0072992700729929E-2</c:v>
                  </c:pt>
                  <c:pt idx="4">
                    <c:v>6.7080291970802924E-2</c:v>
                  </c:pt>
                  <c:pt idx="5">
                    <c:v>4.5693430656934306E-2</c:v>
                  </c:pt>
                  <c:pt idx="6">
                    <c:v>7.2189781021897811E-2</c:v>
                  </c:pt>
                  <c:pt idx="7">
                    <c:v>6.2992700729927005E-3</c:v>
                  </c:pt>
                </c:numCache>
              </c:numRef>
            </c:minus>
            <c:spPr>
              <a:noFill/>
              <a:ln w="12700" cap="flat" cmpd="sng" algn="ctr">
                <a:solidFill>
                  <a:schemeClr val="tx1"/>
                </a:solidFill>
                <a:round/>
              </a:ln>
              <a:effectLst/>
            </c:spPr>
          </c:errBars>
          <c:cat>
            <c:strRef>
              <c:f>'EVD transmission et protection'!$K$90:$K$97</c:f>
              <c:strCache>
                <c:ptCount val="8"/>
                <c:pt idx="0">
                  <c:v>Coût des fournitures (gants, savon, etc.)</c:v>
                </c:pt>
                <c:pt idx="1">
                  <c:v>Disponibilité des fournitures (gants, savon, etc.)</c:v>
                </c:pt>
                <c:pt idx="2">
                  <c:v>Manque d'accès à l'eau potable </c:v>
                </c:pt>
                <c:pt idx="3">
                  <c:v>Pas accès au vaccin </c:v>
                </c:pt>
                <c:pt idx="4">
                  <c:v>Pas de place pour isoler une personne malade dans la maison</c:v>
                </c:pt>
                <c:pt idx="5">
                  <c:v>Pas de choix pour éviter les comportements à risque (soins aux malades, participation aux funérailles, etc.)</c:v>
                </c:pt>
                <c:pt idx="6">
                  <c:v>La communauté n'approuve pas ces changements de comportement</c:v>
                </c:pt>
                <c:pt idx="7">
                  <c:v>Autre </c:v>
                </c:pt>
              </c:strCache>
            </c:strRef>
          </c:cat>
          <c:val>
            <c:numRef>
              <c:f>'EVD transmission et protection'!$O$90:$O$97</c:f>
              <c:numCache>
                <c:formatCode>0%</c:formatCode>
                <c:ptCount val="8"/>
                <c:pt idx="0">
                  <c:v>0.16788321167883211</c:v>
                </c:pt>
                <c:pt idx="1">
                  <c:v>5.8394160583941604E-2</c:v>
                </c:pt>
                <c:pt idx="2">
                  <c:v>0.13138686131386862</c:v>
                </c:pt>
                <c:pt idx="3">
                  <c:v>0.27007299270072993</c:v>
                </c:pt>
                <c:pt idx="4">
                  <c:v>0.19708029197080293</c:v>
                </c:pt>
                <c:pt idx="5">
                  <c:v>6.569343065693431E-2</c:v>
                </c:pt>
                <c:pt idx="6">
                  <c:v>0.10218978102189781</c:v>
                </c:pt>
                <c:pt idx="7">
                  <c:v>7.2992700729927005E-3</c:v>
                </c:pt>
              </c:numCache>
            </c:numRef>
          </c:val>
          <c:extLst>
            <c:ext xmlns:c16="http://schemas.microsoft.com/office/drawing/2014/chart" uri="{C3380CC4-5D6E-409C-BE32-E72D297353CC}">
              <c16:uniqueId val="{00000002-9DD0-4F1F-B46B-8FE399ABD24A}"/>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'EVD transmission et protection'!$K$90:$K$97</c15:sqref>
                        </c15:formulaRef>
                      </c:ext>
                    </c:extLst>
                    <c:strCache>
                      <c:ptCount val="8"/>
                      <c:pt idx="0">
                        <c:v>Coût des fournitures (gants, savon, etc.)</c:v>
                      </c:pt>
                      <c:pt idx="1">
                        <c:v>Disponibilité des fournitures (gants, savon, etc.)</c:v>
                      </c:pt>
                      <c:pt idx="2">
                        <c:v>Manque d'accès à l'eau potable </c:v>
                      </c:pt>
                      <c:pt idx="3">
                        <c:v>Pas accès au vaccin </c:v>
                      </c:pt>
                      <c:pt idx="4">
                        <c:v>Pas de place pour isoler une personne malade dans la maison</c:v>
                      </c:pt>
                      <c:pt idx="5">
                        <c:v>Pas de choix pour éviter les comportements à risque (soins aux malades, participation aux funérailles, etc.)</c:v>
                      </c:pt>
                      <c:pt idx="6">
                        <c:v>La communauté n'approuve pas ces changements de comportement</c:v>
                      </c:pt>
                      <c:pt idx="7">
                        <c:v>Autre </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9DD0-4F1F-B46B-8FE399ABD24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'EVD transmission et protection'!$K$90:$K$97</c15:sqref>
                        </c15:formulaRef>
                      </c:ext>
                    </c:extLst>
                    <c:strCache>
                      <c:ptCount val="8"/>
                      <c:pt idx="0">
                        <c:v>Coût des fournitures (gants, savon, etc.)</c:v>
                      </c:pt>
                      <c:pt idx="1">
                        <c:v>Disponibilité des fournitures (gants, savon, etc.)</c:v>
                      </c:pt>
                      <c:pt idx="2">
                        <c:v>Manque d'accès à l'eau potable </c:v>
                      </c:pt>
                      <c:pt idx="3">
                        <c:v>Pas accès au vaccin </c:v>
                      </c:pt>
                      <c:pt idx="4">
                        <c:v>Pas de place pour isoler une personne malade dans la maison</c:v>
                      </c:pt>
                      <c:pt idx="5">
                        <c:v>Pas de choix pour éviter les comportements à risque (soins aux malades, participation aux funérailles, etc.)</c:v>
                      </c:pt>
                      <c:pt idx="6">
                        <c:v>La communauté n'approuve pas ces changements de comportement</c:v>
                      </c:pt>
                      <c:pt idx="7">
                        <c:v>Autre </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9DD0-4F1F-B46B-8FE399ABD24A}"/>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4"/>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Pouvez-vous décrire les signes indiquant qu'une personne peut être atteinte de la MVE ?, N=464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'Signes symptômes traitement'!$L$9</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0E-41C2-846F-8FF98658123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'Signes symptômes traitement'!$N$10:$N$18</c:f>
                <c:numCache>
                  <c:formatCode>General</c:formatCode>
                  <c:ptCount val="9"/>
                  <c:pt idx="0">
                    <c:v>4.5570776255707768E-2</c:v>
                  </c:pt>
                  <c:pt idx="1">
                    <c:v>6.2557077625570778E-2</c:v>
                  </c:pt>
                  <c:pt idx="2">
                    <c:v>4.6940639269406392E-2</c:v>
                  </c:pt>
                  <c:pt idx="3">
                    <c:v>5.5205479452054798E-2</c:v>
                  </c:pt>
                  <c:pt idx="4">
                    <c:v>2.8036529680365296E-2</c:v>
                  </c:pt>
                  <c:pt idx="5">
                    <c:v>6.694063926940641E-2</c:v>
                  </c:pt>
                  <c:pt idx="6">
                    <c:v>8.5844748858447506E-2</c:v>
                  </c:pt>
                  <c:pt idx="7">
                    <c:v>3.2602739726027397E-2</c:v>
                  </c:pt>
                  <c:pt idx="8">
                    <c:v>2.63013698630137E-2</c:v>
                  </c:pt>
                </c:numCache>
              </c:numRef>
            </c:plus>
            <c:minus>
              <c:numRef>
                <c:f>'Signes symptômes traitement'!$M$10:$M$18</c:f>
                <c:numCache>
                  <c:formatCode>General</c:formatCode>
                  <c:ptCount val="9"/>
                  <c:pt idx="0">
                    <c:v>7.4429223744292228E-2</c:v>
                  </c:pt>
                  <c:pt idx="1">
                    <c:v>4.7442922374429208E-2</c:v>
                  </c:pt>
                  <c:pt idx="2">
                    <c:v>6.3059360730593608E-2</c:v>
                  </c:pt>
                  <c:pt idx="3">
                    <c:v>3.4794520547945199E-2</c:v>
                  </c:pt>
                  <c:pt idx="4">
                    <c:v>2.1963470319634699E-2</c:v>
                  </c:pt>
                  <c:pt idx="5">
                    <c:v>5.3059360730593599E-2</c:v>
                  </c:pt>
                  <c:pt idx="6">
                    <c:v>6.4155251141552502E-2</c:v>
                  </c:pt>
                  <c:pt idx="7">
                    <c:v>1.7397260273972599E-2</c:v>
                  </c:pt>
                  <c:pt idx="8">
                    <c:v>1.26986301369863E-2</c:v>
                  </c:pt>
                </c:numCache>
              </c:numRef>
            </c:minus>
            <c:spPr>
              <a:noFill/>
              <a:ln w="9525" cap="flat" cmpd="sng" algn="ctr">
                <a:solidFill>
                  <a:schemeClr val="tx1"/>
                </a:solidFill>
                <a:round/>
              </a:ln>
              <a:effectLst/>
            </c:spPr>
          </c:errBars>
          <c:cat>
            <c:strRef>
              <c:f>'Signes symptômes traitement'!$K$10:$K$18</c:f>
              <c:strCache>
                <c:ptCount val="9"/>
                <c:pt idx="0">
                  <c:v>Fièvre </c:v>
                </c:pt>
                <c:pt idx="1">
                  <c:v>Maux de tête </c:v>
                </c:pt>
                <c:pt idx="2">
                  <c:v>Douleurs corporelles </c:v>
                </c:pt>
                <c:pt idx="3">
                  <c:v>Vomissements </c:v>
                </c:pt>
                <c:pt idx="4">
                  <c:v>Diarrhée </c:v>
                </c:pt>
                <c:pt idx="5">
                  <c:v>Saignements des gencives ou autres saignements</c:v>
                </c:pt>
                <c:pt idx="6">
                  <c:v>Faiblesse et fatigue généralisé </c:v>
                </c:pt>
                <c:pt idx="7">
                  <c:v>Autre</c:v>
                </c:pt>
                <c:pt idx="8">
                  <c:v>Je ne sais pas</c:v>
                </c:pt>
              </c:strCache>
            </c:strRef>
          </c:cat>
          <c:val>
            <c:numRef>
              <c:f>'Signes symptômes traitement'!$L$10:$L$18</c:f>
              <c:numCache>
                <c:formatCode>0%</c:formatCode>
                <c:ptCount val="9"/>
                <c:pt idx="0">
                  <c:v>0.37442922374429222</c:v>
                </c:pt>
                <c:pt idx="1">
                  <c:v>0.23744292237442921</c:v>
                </c:pt>
                <c:pt idx="2">
                  <c:v>7.3059360730593603E-2</c:v>
                </c:pt>
                <c:pt idx="3">
                  <c:v>5.4794520547945202E-2</c:v>
                </c:pt>
                <c:pt idx="4">
                  <c:v>3.1963470319634701E-2</c:v>
                </c:pt>
                <c:pt idx="5">
                  <c:v>7.3059360730593603E-2</c:v>
                </c:pt>
                <c:pt idx="6">
                  <c:v>0.11415525114155251</c:v>
                </c:pt>
                <c:pt idx="7">
                  <c:v>2.7397260273972601E-2</c:v>
                </c:pt>
                <c:pt idx="8">
                  <c:v>1.3698630136986301E-2</c:v>
                </c:pt>
              </c:numCache>
            </c:numRef>
          </c:val>
          <c:extLst>
            <c:ext xmlns:c16="http://schemas.microsoft.com/office/drawing/2014/chart" uri="{C3380CC4-5D6E-409C-BE32-E72D297353CC}">
              <c16:uniqueId val="{00000001-350E-41C2-846F-8FF98658123D}"/>
            </c:ext>
          </c:extLst>
        </c:ser>
        <c:ser>
          <c:idx val="3"/>
          <c:order val="3"/>
          <c:tx>
            <c:strRef>
              <c:f>'Signes symptômes traitement'!$O$9</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'Signes symptômes traitement'!$Q$10:$Q$18</c:f>
                <c:numCache>
                  <c:formatCode>General</c:formatCode>
                  <c:ptCount val="9"/>
                  <c:pt idx="0">
                    <c:v>9.4081632653061242E-2</c:v>
                  </c:pt>
                  <c:pt idx="1">
                    <c:v>6.6122448979591797E-2</c:v>
                  </c:pt>
                  <c:pt idx="2">
                    <c:v>4.6530612244897948E-2</c:v>
                  </c:pt>
                  <c:pt idx="3">
                    <c:v>2.5510204081632657E-2</c:v>
                  </c:pt>
                  <c:pt idx="4">
                    <c:v>3.693877551020408E-2</c:v>
                  </c:pt>
                  <c:pt idx="5">
                    <c:v>3.7346938775510208E-2</c:v>
                  </c:pt>
                  <c:pt idx="6">
                    <c:v>5.061224489795918E-2</c:v>
                  </c:pt>
                  <c:pt idx="7">
                    <c:v>4.3265306122448978E-2</c:v>
                  </c:pt>
                  <c:pt idx="8">
                    <c:v>1.959183673469388E-2</c:v>
                  </c:pt>
                </c:numCache>
              </c:numRef>
            </c:plus>
            <c:minus>
              <c:numRef>
                <c:f>'Signes symptômes traitement'!$P$10:$P$18</c:f>
                <c:numCache>
                  <c:formatCode>General</c:formatCode>
                  <c:ptCount val="9"/>
                  <c:pt idx="0">
                    <c:v>5.5918367346938724E-2</c:v>
                  </c:pt>
                  <c:pt idx="1">
                    <c:v>7.3877551020408189E-2</c:v>
                  </c:pt>
                  <c:pt idx="2">
                    <c:v>6.3469387755102052E-2</c:v>
                  </c:pt>
                  <c:pt idx="3">
                    <c:v>2.3489795918367345E-2</c:v>
                  </c:pt>
                  <c:pt idx="4">
                    <c:v>4.3061224489795914E-2</c:v>
                  </c:pt>
                  <c:pt idx="5">
                    <c:v>3.1653061224489798E-2</c:v>
                  </c:pt>
                  <c:pt idx="6">
                    <c:v>5.9387755102040814E-2</c:v>
                  </c:pt>
                  <c:pt idx="7">
                    <c:v>2.6734693877551022E-2</c:v>
                  </c:pt>
                  <c:pt idx="8">
                    <c:v>1.940816326530612E-2</c:v>
                  </c:pt>
                </c:numCache>
              </c:numRef>
            </c:minus>
            <c:spPr>
              <a:noFill/>
              <a:ln w="12700" cap="flat" cmpd="sng" algn="ctr">
                <a:solidFill>
                  <a:schemeClr val="tx1"/>
                </a:solidFill>
                <a:round/>
              </a:ln>
              <a:effectLst/>
            </c:spPr>
          </c:errBars>
          <c:cat>
            <c:strRef>
              <c:f>'Signes symptômes traitement'!$K$10:$K$18</c:f>
              <c:strCache>
                <c:ptCount val="9"/>
                <c:pt idx="0">
                  <c:v>Fièvre </c:v>
                </c:pt>
                <c:pt idx="1">
                  <c:v>Maux de tête </c:v>
                </c:pt>
                <c:pt idx="2">
                  <c:v>Douleurs corporelles </c:v>
                </c:pt>
                <c:pt idx="3">
                  <c:v>Vomissements </c:v>
                </c:pt>
                <c:pt idx="4">
                  <c:v>Diarrhée </c:v>
                </c:pt>
                <c:pt idx="5">
                  <c:v>Saignements des gencives ou autres saignements</c:v>
                </c:pt>
                <c:pt idx="6">
                  <c:v>Faiblesse et fatigue généralisé </c:v>
                </c:pt>
                <c:pt idx="7">
                  <c:v>Autre</c:v>
                </c:pt>
                <c:pt idx="8">
                  <c:v>Je ne sais pas</c:v>
                </c:pt>
              </c:strCache>
            </c:strRef>
          </c:cat>
          <c:val>
            <c:numRef>
              <c:f>'Signes symptômes traitement'!$O$10:$O$18</c:f>
              <c:numCache>
                <c:formatCode>0%</c:formatCode>
                <c:ptCount val="9"/>
                <c:pt idx="0">
                  <c:v>0.39591836734693875</c:v>
                </c:pt>
                <c:pt idx="1">
                  <c:v>0.29387755102040819</c:v>
                </c:pt>
                <c:pt idx="2">
                  <c:v>7.3469387755102047E-2</c:v>
                </c:pt>
                <c:pt idx="3">
                  <c:v>2.4489795918367346E-2</c:v>
                </c:pt>
                <c:pt idx="4">
                  <c:v>5.3061224489795916E-2</c:v>
                </c:pt>
                <c:pt idx="5">
                  <c:v>3.2653061224489799E-2</c:v>
                </c:pt>
                <c:pt idx="6">
                  <c:v>6.9387755102040816E-2</c:v>
                </c:pt>
                <c:pt idx="7">
                  <c:v>3.6734693877551024E-2</c:v>
                </c:pt>
                <c:pt idx="8">
                  <c:v>2.0408163265306121E-2</c:v>
                </c:pt>
              </c:numCache>
            </c:numRef>
          </c:val>
          <c:extLst>
            <c:ext xmlns:c16="http://schemas.microsoft.com/office/drawing/2014/chart" uri="{C3380CC4-5D6E-409C-BE32-E72D297353CC}">
              <c16:uniqueId val="{00000002-350E-41C2-846F-8FF98658123D}"/>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'Signes symptômes traitement'!$K$10:$K$18</c15:sqref>
                        </c15:formulaRef>
                      </c:ext>
                    </c:extLst>
                    <c:strCache>
                      <c:ptCount val="9"/>
                      <c:pt idx="0">
                        <c:v>Fièvre </c:v>
                      </c:pt>
                      <c:pt idx="1">
                        <c:v>Maux de tête </c:v>
                      </c:pt>
                      <c:pt idx="2">
                        <c:v>Douleurs corporelles </c:v>
                      </c:pt>
                      <c:pt idx="3">
                        <c:v>Vomissements </c:v>
                      </c:pt>
                      <c:pt idx="4">
                        <c:v>Diarrhée </c:v>
                      </c:pt>
                      <c:pt idx="5">
                        <c:v>Saignements des gencives ou autres saignements</c:v>
                      </c:pt>
                      <c:pt idx="6">
                        <c:v>Faiblesse et fatigue généralisé </c:v>
                      </c:pt>
                      <c:pt idx="7">
                        <c:v>Autre</c:v>
                      </c:pt>
                      <c:pt idx="8">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350E-41C2-846F-8FF98658123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'Signes symptômes traitement'!$K$10:$K$18</c15:sqref>
                        </c15:formulaRef>
                      </c:ext>
                    </c:extLst>
                    <c:strCache>
                      <c:ptCount val="9"/>
                      <c:pt idx="0">
                        <c:v>Fièvre </c:v>
                      </c:pt>
                      <c:pt idx="1">
                        <c:v>Maux de tête </c:v>
                      </c:pt>
                      <c:pt idx="2">
                        <c:v>Douleurs corporelles </c:v>
                      </c:pt>
                      <c:pt idx="3">
                        <c:v>Vomissements </c:v>
                      </c:pt>
                      <c:pt idx="4">
                        <c:v>Diarrhée </c:v>
                      </c:pt>
                      <c:pt idx="5">
                        <c:v>Saignements des gencives ou autres saignements</c:v>
                      </c:pt>
                      <c:pt idx="6">
                        <c:v>Faiblesse et fatigue généralisé </c:v>
                      </c:pt>
                      <c:pt idx="7">
                        <c:v>Autre</c:v>
                      </c:pt>
                      <c:pt idx="8">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350E-41C2-846F-8FF98658123D}"/>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5"/>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Que feriez-vous si vous aviez des symptômes de MVE ?, N=414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'Signes symptômes traitement'!$L$26</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68-4C41-AE0E-2845626D77E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'Signes symptômes traitement'!$N$27:$N$40</c:f>
                <c:numCache>
                  <c:formatCode>General</c:formatCode>
                  <c:ptCount val="14"/>
                  <c:pt idx="0">
                    <c:v>4.1568627450980389E-2</c:v>
                  </c:pt>
                  <c:pt idx="1">
                    <c:v>5.1176470588235295E-2</c:v>
                  </c:pt>
                  <c:pt idx="2">
                    <c:v>7.7254901960784314E-2</c:v>
                  </c:pt>
                  <c:pt idx="3">
                    <c:v>7.137254901960785E-2</c:v>
                  </c:pt>
                  <c:pt idx="4">
                    <c:v>4.1568627450980389E-2</c:v>
                  </c:pt>
                  <c:pt idx="5">
                    <c:v>2.5882352941176474E-2</c:v>
                  </c:pt>
                  <c:pt idx="6">
                    <c:v>4.6274509803921574E-2</c:v>
                  </c:pt>
                  <c:pt idx="7">
                    <c:v>8.3137254901960778E-2</c:v>
                  </c:pt>
                  <c:pt idx="8">
                    <c:v>4.745098039215688E-2</c:v>
                  </c:pt>
                  <c:pt idx="9">
                    <c:v>5.6078431372549017E-2</c:v>
                  </c:pt>
                  <c:pt idx="10">
                    <c:v>3.0784313725490203E-2</c:v>
                  </c:pt>
                  <c:pt idx="11">
                    <c:v>7.1960784313725504E-2</c:v>
                  </c:pt>
                  <c:pt idx="12">
                    <c:v>2.0392156862745099E-2</c:v>
                  </c:pt>
                  <c:pt idx="13">
                    <c:v>-4.9019607843137254E-3</c:v>
                  </c:pt>
                </c:numCache>
              </c:numRef>
            </c:plus>
            <c:minus>
              <c:numRef>
                <c:f>'Signes symptômes traitement'!$M$27:$M$40</c:f>
                <c:numCache>
                  <c:formatCode>General</c:formatCode>
                  <c:ptCount val="14"/>
                  <c:pt idx="0">
                    <c:v>5.8431372549019603E-2</c:v>
                  </c:pt>
                  <c:pt idx="1">
                    <c:v>4.8823529411764703E-2</c:v>
                  </c:pt>
                  <c:pt idx="2">
                    <c:v>4.2745098039215682E-2</c:v>
                  </c:pt>
                  <c:pt idx="3">
                    <c:v>4.8627450980392159E-2</c:v>
                  </c:pt>
                  <c:pt idx="4">
                    <c:v>5.8431372549019603E-2</c:v>
                  </c:pt>
                  <c:pt idx="5">
                    <c:v>3.411764705882353E-2</c:v>
                  </c:pt>
                  <c:pt idx="6">
                    <c:v>5.3725490196078425E-2</c:v>
                  </c:pt>
                  <c:pt idx="7">
                    <c:v>6.6862745098039217E-2</c:v>
                  </c:pt>
                  <c:pt idx="8">
                    <c:v>4.254901960784313E-2</c:v>
                  </c:pt>
                  <c:pt idx="9">
                    <c:v>4.3921568627450981E-2</c:v>
                  </c:pt>
                  <c:pt idx="10">
                    <c:v>2.9215686274509801E-2</c:v>
                  </c:pt>
                  <c:pt idx="11">
                    <c:v>3.8039215686274511E-2</c:v>
                  </c:pt>
                  <c:pt idx="12">
                    <c:v>1.8607843137254901E-2</c:v>
                  </c:pt>
                  <c:pt idx="13">
                    <c:v>4.9019607843137254E-3</c:v>
                  </c:pt>
                </c:numCache>
              </c:numRef>
            </c:minus>
            <c:spPr>
              <a:noFill/>
              <a:ln w="9525" cap="flat" cmpd="sng" algn="ctr">
                <a:solidFill>
                  <a:schemeClr val="tx1"/>
                </a:solidFill>
                <a:round/>
              </a:ln>
              <a:effectLst/>
            </c:spPr>
          </c:errBars>
          <c:cat>
            <c:strRef>
              <c:f>'Signes symptômes traitement'!$K$27:$K$40</c:f>
              <c:strCache>
                <c:ptCount val="14"/>
                <c:pt idx="0">
                  <c:v>Appeler le numéro d’alerte locale</c:v>
                </c:pt>
                <c:pt idx="1">
                  <c:v>Informer les autorités ou le personnel d'intervention  [spécifier pour faire référence au point de contact approprié dans le cadre de l'enquête]</c:v>
                </c:pt>
                <c:pt idx="2">
                  <c:v>Se rendre dans un centre de santé publique pour se faire soigner </c:v>
                </c:pt>
                <c:pt idx="3">
                  <c:v>Se rendre dans un établissement de santé privé pour se faire soigner </c:v>
                </c:pt>
                <c:pt idx="4">
                  <c:v>Se rendre dans un centre de traitement s Ebola (CTE) pour se faire soigner</c:v>
                </c:pt>
                <c:pt idx="5">
                  <c:v>Se rendre chez un tradipraticien pour se faire soigner</c:v>
                </c:pt>
                <c:pt idx="6">
                  <c:v>Se rendre dans une pharmacie pour se procurer des médicaments</c:v>
                </c:pt>
                <c:pt idx="7">
                  <c:v>Restez chez vous et récupérez</c:v>
                </c:pt>
                <c:pt idx="8">
                  <c:v>Se tenir à l'écart d’autres personnes</c:v>
                </c:pt>
                <c:pt idx="9">
                  <c:v>Poursuivre les activités quotidiennes</c:v>
                </c:pt>
                <c:pt idx="10">
                  <c:v>Chief religieux </c:v>
                </c:pt>
                <c:pt idx="11">
                  <c:v>Prier</c:v>
                </c:pt>
                <c:pt idx="12">
                  <c:v>Autre</c:v>
                </c:pt>
                <c:pt idx="13">
                  <c:v>Je ne sais pas</c:v>
                </c:pt>
              </c:strCache>
            </c:strRef>
          </c:cat>
          <c:val>
            <c:numRef>
              <c:f>'Signes symptômes traitement'!$L$27:$L$40</c:f>
              <c:numCache>
                <c:formatCode>0%</c:formatCode>
                <c:ptCount val="14"/>
                <c:pt idx="0">
                  <c:v>7.8431372549019607E-2</c:v>
                </c:pt>
                <c:pt idx="1">
                  <c:v>5.8823529411764705E-2</c:v>
                </c:pt>
                <c:pt idx="2">
                  <c:v>0.11274509803921569</c:v>
                </c:pt>
                <c:pt idx="3">
                  <c:v>6.8627450980392163E-2</c:v>
                </c:pt>
                <c:pt idx="4">
                  <c:v>7.8431372549019607E-2</c:v>
                </c:pt>
                <c:pt idx="5">
                  <c:v>4.4117647058823532E-2</c:v>
                </c:pt>
                <c:pt idx="6">
                  <c:v>6.3725490196078427E-2</c:v>
                </c:pt>
                <c:pt idx="7">
                  <c:v>0.15686274509803921</c:v>
                </c:pt>
                <c:pt idx="8">
                  <c:v>0.12254901960784313</c:v>
                </c:pt>
                <c:pt idx="9">
                  <c:v>5.3921568627450983E-2</c:v>
                </c:pt>
                <c:pt idx="10">
                  <c:v>3.9215686274509803E-2</c:v>
                </c:pt>
                <c:pt idx="11">
                  <c:v>9.8039215686274508E-2</c:v>
                </c:pt>
                <c:pt idx="12">
                  <c:v>1.9607843137254902E-2</c:v>
                </c:pt>
                <c:pt idx="13">
                  <c:v>4.9019607843137254E-3</c:v>
                </c:pt>
              </c:numCache>
            </c:numRef>
          </c:val>
          <c:extLst>
            <c:ext xmlns:c16="http://schemas.microsoft.com/office/drawing/2014/chart" uri="{C3380CC4-5D6E-409C-BE32-E72D297353CC}">
              <c16:uniqueId val="{00000001-7E68-4C41-AE0E-2845626D77EC}"/>
            </c:ext>
          </c:extLst>
        </c:ser>
        <c:ser>
          <c:idx val="3"/>
          <c:order val="3"/>
          <c:tx>
            <c:strRef>
              <c:f>'Signes symptômes traitement'!$O$26</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'Signes symptômes traitement'!$Q$27:$Q$40</c:f>
                <c:numCache>
                  <c:formatCode>General</c:formatCode>
                  <c:ptCount val="14"/>
                  <c:pt idx="0">
                    <c:v>5.2857142857142859E-2</c:v>
                  </c:pt>
                  <c:pt idx="1">
                    <c:v>8.0476190476190479E-2</c:v>
                  </c:pt>
                  <c:pt idx="2">
                    <c:v>6.666666666666668E-2</c:v>
                  </c:pt>
                  <c:pt idx="3">
                    <c:v>2.7142857142857149E-2</c:v>
                  </c:pt>
                  <c:pt idx="4">
                    <c:v>6.4285714285714279E-2</c:v>
                  </c:pt>
                  <c:pt idx="5">
                    <c:v>1.6190476190476193E-2</c:v>
                  </c:pt>
                  <c:pt idx="6">
                    <c:v>6.7619047619047606E-2</c:v>
                  </c:pt>
                  <c:pt idx="7">
                    <c:v>5.2857142857142859E-2</c:v>
                  </c:pt>
                  <c:pt idx="8">
                    <c:v>4.9999999999999989E-2</c:v>
                  </c:pt>
                  <c:pt idx="9">
                    <c:v>3.1428571428571431E-2</c:v>
                  </c:pt>
                  <c:pt idx="10">
                    <c:v>3.0952380952380953E-2</c:v>
                  </c:pt>
                  <c:pt idx="11">
                    <c:v>5.857142857142858E-2</c:v>
                  </c:pt>
                  <c:pt idx="12">
                    <c:v>2.0476190476190474E-2</c:v>
                  </c:pt>
                  <c:pt idx="13">
                    <c:v>2.0476190476190474E-2</c:v>
                  </c:pt>
                </c:numCache>
              </c:numRef>
            </c:plus>
            <c:minus>
              <c:numRef>
                <c:f>'Signes symptômes traitement'!$P$27:$P$40</c:f>
                <c:numCache>
                  <c:formatCode>General</c:formatCode>
                  <c:ptCount val="14"/>
                  <c:pt idx="0">
                    <c:v>4.7142857142857139E-2</c:v>
                  </c:pt>
                  <c:pt idx="1">
                    <c:v>3.9523809523809517E-2</c:v>
                  </c:pt>
                  <c:pt idx="2">
                    <c:v>4.3333333333333335E-2</c:v>
                  </c:pt>
                  <c:pt idx="3">
                    <c:v>3.2857142857142856E-2</c:v>
                  </c:pt>
                  <c:pt idx="4">
                    <c:v>6.5714285714285711E-2</c:v>
                  </c:pt>
                  <c:pt idx="5">
                    <c:v>2.2809523809523807E-2</c:v>
                  </c:pt>
                  <c:pt idx="6">
                    <c:v>5.2380952380952389E-2</c:v>
                  </c:pt>
                  <c:pt idx="7">
                    <c:v>3.7142857142857144E-2</c:v>
                  </c:pt>
                  <c:pt idx="8">
                    <c:v>7.0000000000000007E-2</c:v>
                  </c:pt>
                  <c:pt idx="9">
                    <c:v>2.757142857142857E-2</c:v>
                  </c:pt>
                  <c:pt idx="10">
                    <c:v>1.8047619047619048E-2</c:v>
                  </c:pt>
                  <c:pt idx="11">
                    <c:v>6.1428571428571423E-2</c:v>
                  </c:pt>
                  <c:pt idx="12">
                    <c:v>8.5238095238095238E-3</c:v>
                  </c:pt>
                  <c:pt idx="13">
                    <c:v>9.5238095238095247E-3</c:v>
                  </c:pt>
                </c:numCache>
              </c:numRef>
            </c:minus>
            <c:spPr>
              <a:noFill/>
              <a:ln w="12700" cap="flat" cmpd="sng" algn="ctr">
                <a:solidFill>
                  <a:schemeClr val="tx1"/>
                </a:solidFill>
                <a:round/>
              </a:ln>
              <a:effectLst/>
            </c:spPr>
          </c:errBars>
          <c:cat>
            <c:strRef>
              <c:f>'Signes symptômes traitement'!$K$27:$K$40</c:f>
              <c:strCache>
                <c:ptCount val="14"/>
                <c:pt idx="0">
                  <c:v>Appeler le numéro d’alerte locale</c:v>
                </c:pt>
                <c:pt idx="1">
                  <c:v>Informer les autorités ou le personnel d'intervention  [spécifier pour faire référence au point de contact approprié dans le cadre de l'enquête]</c:v>
                </c:pt>
                <c:pt idx="2">
                  <c:v>Se rendre dans un centre de santé publique pour se faire soigner </c:v>
                </c:pt>
                <c:pt idx="3">
                  <c:v>Se rendre dans un établissement de santé privé pour se faire soigner </c:v>
                </c:pt>
                <c:pt idx="4">
                  <c:v>Se rendre dans un centre de traitement s Ebola (CTE) pour se faire soigner</c:v>
                </c:pt>
                <c:pt idx="5">
                  <c:v>Se rendre chez un tradipraticien pour se faire soigner</c:v>
                </c:pt>
                <c:pt idx="6">
                  <c:v>Se rendre dans une pharmacie pour se procurer des médicaments</c:v>
                </c:pt>
                <c:pt idx="7">
                  <c:v>Restez chez vous et récupérez</c:v>
                </c:pt>
                <c:pt idx="8">
                  <c:v>Se tenir à l'écart d’autres personnes</c:v>
                </c:pt>
                <c:pt idx="9">
                  <c:v>Poursuivre les activités quotidiennes</c:v>
                </c:pt>
                <c:pt idx="10">
                  <c:v>Chief religieux </c:v>
                </c:pt>
                <c:pt idx="11">
                  <c:v>Prier</c:v>
                </c:pt>
                <c:pt idx="12">
                  <c:v>Autre</c:v>
                </c:pt>
                <c:pt idx="13">
                  <c:v>Je ne sais pas</c:v>
                </c:pt>
              </c:strCache>
            </c:strRef>
          </c:cat>
          <c:val>
            <c:numRef>
              <c:f>'Signes symptômes traitement'!$O$27:$O$40</c:f>
              <c:numCache>
                <c:formatCode>0%</c:formatCode>
                <c:ptCount val="14"/>
                <c:pt idx="0">
                  <c:v>5.7142857142857141E-2</c:v>
                </c:pt>
                <c:pt idx="1">
                  <c:v>0.10952380952380952</c:v>
                </c:pt>
                <c:pt idx="2">
                  <c:v>0.13333333333333333</c:v>
                </c:pt>
                <c:pt idx="3">
                  <c:v>4.2857142857142858E-2</c:v>
                </c:pt>
                <c:pt idx="4">
                  <c:v>8.5714285714285715E-2</c:v>
                </c:pt>
                <c:pt idx="5">
                  <c:v>2.3809523809523808E-2</c:v>
                </c:pt>
                <c:pt idx="6">
                  <c:v>0.15238095238095239</c:v>
                </c:pt>
                <c:pt idx="7">
                  <c:v>5.7142857142857141E-2</c:v>
                </c:pt>
                <c:pt idx="8">
                  <c:v>0.2</c:v>
                </c:pt>
                <c:pt idx="9">
                  <c:v>2.8571428571428571E-2</c:v>
                </c:pt>
                <c:pt idx="10">
                  <c:v>1.9047619047619049E-2</c:v>
                </c:pt>
                <c:pt idx="11">
                  <c:v>7.1428571428571425E-2</c:v>
                </c:pt>
                <c:pt idx="12">
                  <c:v>9.5238095238095247E-3</c:v>
                </c:pt>
                <c:pt idx="13">
                  <c:v>9.5238095238095247E-3</c:v>
                </c:pt>
              </c:numCache>
            </c:numRef>
          </c:val>
          <c:extLst>
            <c:ext xmlns:c16="http://schemas.microsoft.com/office/drawing/2014/chart" uri="{C3380CC4-5D6E-409C-BE32-E72D297353CC}">
              <c16:uniqueId val="{00000002-7E68-4C41-AE0E-2845626D77EC}"/>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'Signes symptômes traitement'!$K$27:$K$40</c15:sqref>
                        </c15:formulaRef>
                      </c:ext>
                    </c:extLst>
                    <c:strCache>
                      <c:ptCount val="14"/>
                      <c:pt idx="0">
                        <c:v>Appeler le numéro d’alerte locale</c:v>
                      </c:pt>
                      <c:pt idx="1">
                        <c:v>Informer les autorités ou le personnel d'intervention  [spécifier pour faire référence au point de contact approprié dans le cadre de l'enquête]</c:v>
                      </c:pt>
                      <c:pt idx="2">
                        <c:v>Se rendre dans un centre de santé publique pour se faire soigner </c:v>
                      </c:pt>
                      <c:pt idx="3">
                        <c:v>Se rendre dans un établissement de santé privé pour se faire soigner </c:v>
                      </c:pt>
                      <c:pt idx="4">
                        <c:v>Se rendre dans un centre de traitement s Ebola (CTE) pour se faire soigner</c:v>
                      </c:pt>
                      <c:pt idx="5">
                        <c:v>Se rendre chez un tradipraticien pour se faire soigner</c:v>
                      </c:pt>
                      <c:pt idx="6">
                        <c:v>Se rendre dans une pharmacie pour se procurer des médicaments</c:v>
                      </c:pt>
                      <c:pt idx="7">
                        <c:v>Restez chez vous et récupérez</c:v>
                      </c:pt>
                      <c:pt idx="8">
                        <c:v>Se tenir à l'écart d’autres personnes</c:v>
                      </c:pt>
                      <c:pt idx="9">
                        <c:v>Poursuivre les activités quotidiennes</c:v>
                      </c:pt>
                      <c:pt idx="10">
                        <c:v>Chief religieux </c:v>
                      </c:pt>
                      <c:pt idx="11">
                        <c:v>Prier</c:v>
                      </c:pt>
                      <c:pt idx="12">
                        <c:v>Autre</c:v>
                      </c:pt>
                      <c:pt idx="13">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7E68-4C41-AE0E-2845626D77E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'Signes symptômes traitement'!$K$27:$K$40</c15:sqref>
                        </c15:formulaRef>
                      </c:ext>
                    </c:extLst>
                    <c:strCache>
                      <c:ptCount val="14"/>
                      <c:pt idx="0">
                        <c:v>Appeler le numéro d’alerte locale</c:v>
                      </c:pt>
                      <c:pt idx="1">
                        <c:v>Informer les autorités ou le personnel d'intervention  [spécifier pour faire référence au point de contact approprié dans le cadre de l'enquête]</c:v>
                      </c:pt>
                      <c:pt idx="2">
                        <c:v>Se rendre dans un centre de santé publique pour se faire soigner </c:v>
                      </c:pt>
                      <c:pt idx="3">
                        <c:v>Se rendre dans un établissement de santé privé pour se faire soigner </c:v>
                      </c:pt>
                      <c:pt idx="4">
                        <c:v>Se rendre dans un centre de traitement s Ebola (CTE) pour se faire soigner</c:v>
                      </c:pt>
                      <c:pt idx="5">
                        <c:v>Se rendre chez un tradipraticien pour se faire soigner</c:v>
                      </c:pt>
                      <c:pt idx="6">
                        <c:v>Se rendre dans une pharmacie pour se procurer des médicaments</c:v>
                      </c:pt>
                      <c:pt idx="7">
                        <c:v>Restez chez vous et récupérez</c:v>
                      </c:pt>
                      <c:pt idx="8">
                        <c:v>Se tenir à l'écart d’autres personnes</c:v>
                      </c:pt>
                      <c:pt idx="9">
                        <c:v>Poursuivre les activités quotidiennes</c:v>
                      </c:pt>
                      <c:pt idx="10">
                        <c:v>Chief religieux </c:v>
                      </c:pt>
                      <c:pt idx="11">
                        <c:v>Prier</c:v>
                      </c:pt>
                      <c:pt idx="12">
                        <c:v>Autre</c:v>
                      </c:pt>
                      <c:pt idx="13">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7E68-4C41-AE0E-2845626D77EC}"/>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30000000000000004"/>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La dernière fois que vous avez recherché des informations sur la santé, était ce pour:</a:t>
            </a:r>
            <a:r>
              <a:rPr lang="en-US" baseline="0">
                <a:solidFill>
                  <a:schemeClr val="tx1"/>
                </a:solidFill>
              </a:rPr>
              <a:t>, N=204</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'Sources d''informations santé'!$L$68</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1-4071-AB36-E5FB05CCC75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'Sources d''informations santé'!$N$69:$N$71</c:f>
                <c:numCache>
                  <c:formatCode>General</c:formatCode>
                  <c:ptCount val="3"/>
                  <c:pt idx="0">
                    <c:v>4.7619047619047561E-2</c:v>
                  </c:pt>
                  <c:pt idx="1">
                    <c:v>5.7142857142857162E-2</c:v>
                  </c:pt>
                  <c:pt idx="2">
                    <c:v>3.5238095238095249E-2</c:v>
                  </c:pt>
                </c:numCache>
              </c:numRef>
            </c:plus>
            <c:minus>
              <c:numRef>
                <c:f>'Sources d''informations santé'!$M$69:$M$71</c:f>
                <c:numCache>
                  <c:formatCode>General</c:formatCode>
                  <c:ptCount val="3"/>
                  <c:pt idx="0">
                    <c:v>0.10238095238095241</c:v>
                  </c:pt>
                  <c:pt idx="1">
                    <c:v>4.2857142857142871E-2</c:v>
                  </c:pt>
                  <c:pt idx="2">
                    <c:v>2.4761904761904763E-2</c:v>
                  </c:pt>
                </c:numCache>
              </c:numRef>
            </c:minus>
            <c:spPr>
              <a:noFill/>
              <a:ln w="12700" cap="flat" cmpd="sng" algn="ctr">
                <a:solidFill>
                  <a:schemeClr val="tx1"/>
                </a:solidFill>
                <a:round/>
              </a:ln>
              <a:effectLst/>
            </c:spPr>
          </c:errBars>
          <c:cat>
            <c:strRef>
              <c:f>'Sources d''informations santé'!$K$69:$K$71</c:f>
              <c:strCache>
                <c:ptCount val="3"/>
                <c:pt idx="0">
                  <c:v>De la part de la personne directement</c:v>
                </c:pt>
                <c:pt idx="1">
                  <c:v>Une autre personne dont vous vous occupez (par exemple un conjoin, un enfant, un parent, un proche ou un ami)</c:v>
                </c:pt>
                <c:pt idx="2">
                  <c:v>Les deux</c:v>
                </c:pt>
              </c:strCache>
            </c:strRef>
          </c:cat>
          <c:val>
            <c:numRef>
              <c:f>'Sources d''informations santé'!$L$69:$L$71</c:f>
              <c:numCache>
                <c:formatCode>0%</c:formatCode>
                <c:ptCount val="3"/>
                <c:pt idx="0">
                  <c:v>0.55238095238095242</c:v>
                </c:pt>
                <c:pt idx="1">
                  <c:v>0.34285714285714286</c:v>
                </c:pt>
                <c:pt idx="2">
                  <c:v>0.10476190476190476</c:v>
                </c:pt>
              </c:numCache>
            </c:numRef>
          </c:val>
          <c:extLst>
            <c:ext xmlns:c16="http://schemas.microsoft.com/office/drawing/2014/chart" uri="{C3380CC4-5D6E-409C-BE32-E72D297353CC}">
              <c16:uniqueId val="{00000001-7971-4071-AB36-E5FB05CCC758}"/>
            </c:ext>
          </c:extLst>
        </c:ser>
        <c:ser>
          <c:idx val="1"/>
          <c:order val="1"/>
          <c:tx>
            <c:strRef>
              <c:f>'[1]Profil de l''enquete'!#REF!</c:f>
              <c:strCache>
                <c:ptCount val="1"/>
                <c:pt idx="0">
                  <c:v>#REF!</c:v>
                </c:pt>
              </c:strCache>
              <c:extLst xmlns:c15="http://schemas.microsoft.com/office/drawing/2012/chart"/>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'Sources d''informations santé'!$K$69:$K$71</c:f>
              <c:strCache>
                <c:ptCount val="3"/>
                <c:pt idx="0">
                  <c:v>De la part de la personne directement</c:v>
                </c:pt>
                <c:pt idx="1">
                  <c:v>Une autre personne dont vous vous occupez (par exemple un conjoin, un enfant, un parent, un proche ou un ami)</c:v>
                </c:pt>
                <c:pt idx="2">
                  <c:v>Les deux</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7971-4071-AB36-E5FB05CCC758}"/>
            </c:ext>
          </c:extLst>
        </c:ser>
        <c:ser>
          <c:idx val="4"/>
          <c:order val="4"/>
          <c:tx>
            <c:strRef>
              <c:f>'[1]Profil de l''enquete'!#REF!</c:f>
              <c:strCache>
                <c:ptCount val="1"/>
                <c:pt idx="0">
                  <c:v>#REF!</c:v>
                </c:pt>
              </c:strCache>
              <c:extLst xmlns:c15="http://schemas.microsoft.com/office/drawing/2012/chart"/>
            </c:strRef>
          </c:tx>
          <c:spPr>
            <a:solidFill>
              <a:schemeClr val="accent2"/>
            </a:solidFill>
            <a:ln>
              <a:noFill/>
            </a:ln>
            <a:effectLst/>
          </c:spPr>
          <c:invertIfNegative val="0"/>
          <c:cat>
            <c:strRef>
              <c:f>'Sources d''informations santé'!$K$69:$K$71</c:f>
              <c:strCache>
                <c:ptCount val="3"/>
                <c:pt idx="0">
                  <c:v>De la part de la personne directement</c:v>
                </c:pt>
                <c:pt idx="1">
                  <c:v>Une autre personne dont vous vous occupez (par exemple un conjoin, un enfant, un parent, un proche ou un ami)</c:v>
                </c:pt>
                <c:pt idx="2">
                  <c:v>Les deux</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6-7971-4071-AB36-E5FB05CCC758}"/>
            </c:ext>
          </c:extLst>
        </c:ser>
        <c:ser>
          <c:idx val="5"/>
          <c:order val="5"/>
          <c:tx>
            <c:strRef>
              <c:f>'Sources d''informations santé'!$O$68</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'Sources d''informations santé'!$Q$69:$Q$71</c:f>
                <c:numCache>
                  <c:formatCode>General</c:formatCode>
                  <c:ptCount val="3"/>
                  <c:pt idx="0">
                    <c:v>3.7575757575757596E-2</c:v>
                  </c:pt>
                  <c:pt idx="1">
                    <c:v>3.6363636363636376E-2</c:v>
                  </c:pt>
                  <c:pt idx="2">
                    <c:v>5.6060606060606089E-2</c:v>
                  </c:pt>
                </c:numCache>
              </c:numRef>
            </c:plus>
            <c:minus>
              <c:numRef>
                <c:f>'Sources d''informations santé'!$P$69:$P$71</c:f>
                <c:numCache>
                  <c:formatCode>General</c:formatCode>
                  <c:ptCount val="3"/>
                  <c:pt idx="0">
                    <c:v>4.242424242424242E-2</c:v>
                  </c:pt>
                  <c:pt idx="1">
                    <c:v>6.3636363636363658E-2</c:v>
                  </c:pt>
                  <c:pt idx="2">
                    <c:v>8.3939393939393925E-2</c:v>
                  </c:pt>
                </c:numCache>
              </c:numRef>
            </c:minus>
            <c:spPr>
              <a:noFill/>
              <a:ln w="12700" cap="flat" cmpd="sng" algn="ctr">
                <a:solidFill>
                  <a:schemeClr val="tx1"/>
                </a:solidFill>
                <a:round/>
              </a:ln>
              <a:effectLst/>
            </c:spPr>
          </c:errBars>
          <c:cat>
            <c:strRef>
              <c:f>'Sources d''informations santé'!$K$69:$K$71</c:f>
              <c:strCache>
                <c:ptCount val="3"/>
                <c:pt idx="0">
                  <c:v>De la part de la personne directement</c:v>
                </c:pt>
                <c:pt idx="1">
                  <c:v>Une autre personne dont vous vous occupez (par exemple un conjoin, un enfant, un parent, un proche ou un ami)</c:v>
                </c:pt>
                <c:pt idx="2">
                  <c:v>Les deux</c:v>
                </c:pt>
              </c:strCache>
            </c:strRef>
          </c:cat>
          <c:val>
            <c:numRef>
              <c:f>'Sources d''informations santé'!$O$69:$O$71</c:f>
              <c:numCache>
                <c:formatCode>0%</c:formatCode>
                <c:ptCount val="3"/>
                <c:pt idx="0">
                  <c:v>0.24242424242424243</c:v>
                </c:pt>
                <c:pt idx="1">
                  <c:v>0.36363636363636365</c:v>
                </c:pt>
                <c:pt idx="2">
                  <c:v>0.39393939393939392</c:v>
                </c:pt>
              </c:numCache>
            </c:numRef>
          </c:val>
          <c:extLst>
            <c:ext xmlns:c16="http://schemas.microsoft.com/office/drawing/2014/chart" uri="{C3380CC4-5D6E-409C-BE32-E72D297353CC}">
              <c16:uniqueId val="{00000002-7971-4071-AB36-E5FB05CCC758}"/>
            </c:ext>
          </c:extLst>
        </c:ser>
        <c:ser>
          <c:idx val="6"/>
          <c:order val="6"/>
          <c:tx>
            <c:strRef>
              <c:f>'[1]Profil de l''enquete'!#REF!</c:f>
              <c:strCache>
                <c:ptCount val="1"/>
                <c:pt idx="0">
                  <c:v>#REF!</c:v>
                </c:pt>
              </c:strCache>
              <c:extLst xmlns:c15="http://schemas.microsoft.com/office/drawing/2012/chart"/>
            </c:strRef>
          </c:tx>
          <c:spPr>
            <a:solidFill>
              <a:schemeClr val="accent2">
                <a:shade val="72000"/>
              </a:schemeClr>
            </a:solidFill>
            <a:ln>
              <a:noFill/>
            </a:ln>
            <a:effectLst/>
          </c:spPr>
          <c:invertIfNegative val="0"/>
          <c:cat>
            <c:strRef>
              <c:f>'Sources d''informations santé'!$K$69:$K$71</c:f>
              <c:strCache>
                <c:ptCount val="3"/>
                <c:pt idx="0">
                  <c:v>De la part de la personne directement</c:v>
                </c:pt>
                <c:pt idx="1">
                  <c:v>Une autre personne dont vous vous occupez (par exemple un conjoin, un enfant, un parent, un proche ou un ami)</c:v>
                </c:pt>
                <c:pt idx="2">
                  <c:v>Les deux</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7-7971-4071-AB36-E5FB05CCC758}"/>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2"/>
                <c:tx>
                  <c:strRef>
                    <c:extLst>
                      <c:ex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c:ext uri="{02D57815-91ED-43cb-92C2-25804820EDAC}">
                        <c15:formulaRef>
                          <c15:sqref>'Sources d''informations santé'!$K$69:$K$71</c15:sqref>
                        </c15:formulaRef>
                      </c:ext>
                    </c:extLst>
                    <c:strCache>
                      <c:ptCount val="3"/>
                      <c:pt idx="0">
                        <c:v>De la part de la personne directement</c:v>
                      </c:pt>
                      <c:pt idx="1">
                        <c:v>Une autre personne dont vous vous occupez (par exemple un conjoin, un enfant, un parent, un proche ou un ami)</c:v>
                      </c:pt>
                      <c:pt idx="2">
                        <c:v>Les deux</c:v>
                      </c:pt>
                    </c:strCache>
                  </c:strRef>
                </c:cat>
                <c:val>
                  <c:numRef>
                    <c:extLst>
                      <c:ex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4-7971-4071-AB36-E5FB05CCC75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'Sources d''informations santé'!$K$69:$K$71</c15:sqref>
                        </c15:formulaRef>
                      </c:ext>
                    </c:extLst>
                    <c:strCache>
                      <c:ptCount val="3"/>
                      <c:pt idx="0">
                        <c:v>De la part de la personne directement</c:v>
                      </c:pt>
                      <c:pt idx="1">
                        <c:v>Une autre personne dont vous vous occupez (par exemple un conjoin, un enfant, un parent, un proche ou un ami)</c:v>
                      </c:pt>
                      <c:pt idx="2">
                        <c:v>Les deux</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5-7971-4071-AB36-E5FB05CCC75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'Sources d''informations santé'!$K$69:$K$71</c15:sqref>
                        </c15:formulaRef>
                      </c:ext>
                    </c:extLst>
                    <c:strCache>
                      <c:ptCount val="3"/>
                      <c:pt idx="0">
                        <c:v>De la part de la personne directement</c:v>
                      </c:pt>
                      <c:pt idx="1">
                        <c:v>Une autre personne dont vous vous occupez (par exemple un conjoin, un enfant, un parent, un proche ou un ami)</c:v>
                      </c:pt>
                      <c:pt idx="2">
                        <c:v>Les deux</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8-7971-4071-AB36-E5FB05CCC75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'Sources d''informations santé'!$K$69:$K$71</c15:sqref>
                        </c15:formulaRef>
                      </c:ext>
                    </c:extLst>
                    <c:strCache>
                      <c:ptCount val="3"/>
                      <c:pt idx="0">
                        <c:v>De la part de la personne directement</c:v>
                      </c:pt>
                      <c:pt idx="1">
                        <c:v>Une autre personne dont vous vous occupez (par exemple un conjoin, un enfant, un parent, un proche ou un ami)</c:v>
                      </c:pt>
                      <c:pt idx="2">
                        <c:v>Les deux</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9-7971-4071-AB36-E5FB05CCC758}"/>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60000000000000009"/>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2"/>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Que feriez-vous si un membre de votre famille présente des symptômes de MVE ? , N=417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'Signes symptômes traitement'!$L$47</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6E-468D-81B6-2399204FACA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'Signes symptômes traitement'!$N$48:$N$61</c:f>
                <c:numCache>
                  <c:formatCode>General</c:formatCode>
                  <c:ptCount val="14"/>
                  <c:pt idx="0">
                    <c:v>6.7115384615384605E-2</c:v>
                  </c:pt>
                  <c:pt idx="1">
                    <c:v>6.3846153846153844E-2</c:v>
                  </c:pt>
                  <c:pt idx="2">
                    <c:v>7.7884615384615385E-2</c:v>
                  </c:pt>
                  <c:pt idx="3">
                    <c:v>4.596153846153847E-2</c:v>
                  </c:pt>
                  <c:pt idx="4">
                    <c:v>6.23076923076923E-2</c:v>
                  </c:pt>
                  <c:pt idx="5">
                    <c:v>5.7884615384615395E-2</c:v>
                  </c:pt>
                  <c:pt idx="6">
                    <c:v>3.8653846153846164E-2</c:v>
                  </c:pt>
                  <c:pt idx="7">
                    <c:v>7.3653846153846125E-2</c:v>
                  </c:pt>
                  <c:pt idx="8">
                    <c:v>5.7499999999999996E-2</c:v>
                  </c:pt>
                  <c:pt idx="9">
                    <c:v>4.1538461538461538E-2</c:v>
                  </c:pt>
                  <c:pt idx="10">
                    <c:v>5.903846153846154E-2</c:v>
                  </c:pt>
                  <c:pt idx="11">
                    <c:v>3.8653846153846164E-2</c:v>
                  </c:pt>
                  <c:pt idx="12">
                    <c:v>2.0769230769230769E-2</c:v>
                  </c:pt>
                  <c:pt idx="13">
                    <c:v>-4.807692307692308E-3</c:v>
                  </c:pt>
                </c:numCache>
              </c:numRef>
            </c:plus>
            <c:minus>
              <c:numRef>
                <c:f>'Signes symptômes traitement'!$M$48:$M$61</c:f>
                <c:numCache>
                  <c:formatCode>General</c:formatCode>
                  <c:ptCount val="14"/>
                  <c:pt idx="0">
                    <c:v>3.2884615384615387E-2</c:v>
                  </c:pt>
                  <c:pt idx="1">
                    <c:v>5.6153846153846158E-2</c:v>
                  </c:pt>
                  <c:pt idx="2">
                    <c:v>4.211538461538461E-2</c:v>
                  </c:pt>
                  <c:pt idx="3">
                    <c:v>2.3038461538461539E-2</c:v>
                  </c:pt>
                  <c:pt idx="4">
                    <c:v>3.7692307692307692E-2</c:v>
                  </c:pt>
                  <c:pt idx="5">
                    <c:v>5.2115384615384605E-2</c:v>
                  </c:pt>
                  <c:pt idx="6">
                    <c:v>5.134615384615384E-2</c:v>
                  </c:pt>
                  <c:pt idx="7">
                    <c:v>4.6346153846153842E-2</c:v>
                  </c:pt>
                  <c:pt idx="8">
                    <c:v>3.2500000000000001E-2</c:v>
                  </c:pt>
                  <c:pt idx="9">
                    <c:v>2.8461538461538462E-2</c:v>
                  </c:pt>
                  <c:pt idx="10">
                    <c:v>6.0961538461538463E-2</c:v>
                  </c:pt>
                  <c:pt idx="11">
                    <c:v>5.134615384615384E-2</c:v>
                  </c:pt>
                  <c:pt idx="12">
                    <c:v>1.9230769230769232E-2</c:v>
                  </c:pt>
                  <c:pt idx="13">
                    <c:v>4.807692307692308E-3</c:v>
                  </c:pt>
                </c:numCache>
              </c:numRef>
            </c:minus>
            <c:spPr>
              <a:noFill/>
              <a:ln w="9525" cap="flat" cmpd="sng" algn="ctr">
                <a:solidFill>
                  <a:schemeClr val="tx1"/>
                </a:solidFill>
                <a:round/>
              </a:ln>
              <a:effectLst/>
            </c:spPr>
          </c:errBars>
          <c:cat>
            <c:strRef>
              <c:f>'Signes symptômes traitement'!$K$48:$K$61</c:f>
              <c:strCache>
                <c:ptCount val="14"/>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pt idx="9">
                  <c:v>Les tenir à l'écart des autres </c:v>
                </c:pt>
                <c:pt idx="10">
                  <c:v>Prier</c:v>
                </c:pt>
                <c:pt idx="11">
                  <c:v>Ne rien faire</c:v>
                </c:pt>
                <c:pt idx="12">
                  <c:v>Autre</c:v>
                </c:pt>
                <c:pt idx="13">
                  <c:v>Je ne sais pas</c:v>
                </c:pt>
              </c:strCache>
            </c:strRef>
          </c:cat>
          <c:val>
            <c:numRef>
              <c:f>'Signes symptômes traitement'!$L$48:$L$61</c:f>
              <c:numCache>
                <c:formatCode>0%</c:formatCode>
                <c:ptCount val="14"/>
                <c:pt idx="0">
                  <c:v>5.2884615384615384E-2</c:v>
                </c:pt>
                <c:pt idx="1">
                  <c:v>9.6153846153846159E-2</c:v>
                </c:pt>
                <c:pt idx="2">
                  <c:v>7.2115384615384609E-2</c:v>
                </c:pt>
                <c:pt idx="3">
                  <c:v>2.403846153846154E-2</c:v>
                </c:pt>
                <c:pt idx="4">
                  <c:v>5.7692307692307696E-2</c:v>
                </c:pt>
                <c:pt idx="5">
                  <c:v>7.2115384615384609E-2</c:v>
                </c:pt>
                <c:pt idx="6">
                  <c:v>9.1346153846153841E-2</c:v>
                </c:pt>
                <c:pt idx="7">
                  <c:v>0.21634615384615385</c:v>
                </c:pt>
                <c:pt idx="8">
                  <c:v>6.25E-2</c:v>
                </c:pt>
                <c:pt idx="9">
                  <c:v>3.8461538461538464E-2</c:v>
                </c:pt>
                <c:pt idx="10">
                  <c:v>0.10096153846153846</c:v>
                </c:pt>
                <c:pt idx="11">
                  <c:v>9.1346153846153841E-2</c:v>
                </c:pt>
                <c:pt idx="12">
                  <c:v>1.9230769230769232E-2</c:v>
                </c:pt>
                <c:pt idx="13">
                  <c:v>4.807692307692308E-3</c:v>
                </c:pt>
              </c:numCache>
            </c:numRef>
          </c:val>
          <c:extLst>
            <c:ext xmlns:c16="http://schemas.microsoft.com/office/drawing/2014/chart" uri="{C3380CC4-5D6E-409C-BE32-E72D297353CC}">
              <c16:uniqueId val="{00000001-BD6E-468D-81B6-2399204FACA7}"/>
            </c:ext>
          </c:extLst>
        </c:ser>
        <c:ser>
          <c:idx val="3"/>
          <c:order val="3"/>
          <c:tx>
            <c:strRef>
              <c:f>'Signes symptômes traitement'!$O$47</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'Signes symptômes traitement'!$Q$48:$Q$61</c:f>
                <c:numCache>
                  <c:formatCode>General</c:formatCode>
                  <c:ptCount val="14"/>
                  <c:pt idx="0">
                    <c:v>5.3444976076555031E-2</c:v>
                  </c:pt>
                  <c:pt idx="1">
                    <c:v>4.1674641148325364E-2</c:v>
                  </c:pt>
                  <c:pt idx="2">
                    <c:v>3.7368421052631579E-2</c:v>
                  </c:pt>
                  <c:pt idx="3">
                    <c:v>2.6937799043062205E-2</c:v>
                  </c:pt>
                  <c:pt idx="4">
                    <c:v>4.8229665071770331E-2</c:v>
                  </c:pt>
                  <c:pt idx="5">
                    <c:v>4.6507177033492823E-2</c:v>
                  </c:pt>
                  <c:pt idx="6">
                    <c:v>4.5167464114832537E-2</c:v>
                  </c:pt>
                  <c:pt idx="7">
                    <c:v>7.1196172248803841E-2</c:v>
                  </c:pt>
                  <c:pt idx="8">
                    <c:v>4.9952153110047845E-2</c:v>
                  </c:pt>
                  <c:pt idx="9">
                    <c:v>5.0430622009569374E-2</c:v>
                  </c:pt>
                  <c:pt idx="10">
                    <c:v>3.086124401913876E-2</c:v>
                  </c:pt>
                  <c:pt idx="11">
                    <c:v>2.7368421052631584E-2</c:v>
                  </c:pt>
                  <c:pt idx="12">
                    <c:v>2.0430622009569376E-2</c:v>
                  </c:pt>
                  <c:pt idx="13">
                    <c:v>2.0430622009569376E-2</c:v>
                  </c:pt>
                </c:numCache>
              </c:numRef>
            </c:plus>
            <c:minus>
              <c:numRef>
                <c:f>'Signes symptômes traitement'!$P$48:$P$61</c:f>
                <c:numCache>
                  <c:formatCode>General</c:formatCode>
                  <c:ptCount val="14"/>
                  <c:pt idx="0">
                    <c:v>4.6555023923444974E-2</c:v>
                  </c:pt>
                  <c:pt idx="1">
                    <c:v>7.8325358851674631E-2</c:v>
                  </c:pt>
                  <c:pt idx="2">
                    <c:v>4.2631578947368416E-2</c:v>
                  </c:pt>
                  <c:pt idx="3">
                    <c:v>3.30622009569378E-2</c:v>
                  </c:pt>
                  <c:pt idx="4">
                    <c:v>5.1770334928229661E-2</c:v>
                  </c:pt>
                  <c:pt idx="5">
                    <c:v>2.3492822966507176E-2</c:v>
                  </c:pt>
                  <c:pt idx="6">
                    <c:v>3.4832535885167465E-2</c:v>
                  </c:pt>
                  <c:pt idx="7">
                    <c:v>5.8803827751196164E-2</c:v>
                  </c:pt>
                  <c:pt idx="8">
                    <c:v>3.0047846889952157E-2</c:v>
                  </c:pt>
                  <c:pt idx="9">
                    <c:v>8.5693779904306225E-3</c:v>
                  </c:pt>
                  <c:pt idx="10">
                    <c:v>1.8138755980861242E-2</c:v>
                  </c:pt>
                  <c:pt idx="11">
                    <c:v>4.2631578947368416E-2</c:v>
                  </c:pt>
                  <c:pt idx="12">
                    <c:v>8.5693779904306225E-3</c:v>
                  </c:pt>
                  <c:pt idx="13">
                    <c:v>9.5693779904306216E-3</c:v>
                  </c:pt>
                </c:numCache>
              </c:numRef>
            </c:minus>
            <c:spPr>
              <a:noFill/>
              <a:ln w="12700" cap="flat" cmpd="sng" algn="ctr">
                <a:solidFill>
                  <a:schemeClr val="tx1"/>
                </a:solidFill>
                <a:round/>
              </a:ln>
              <a:effectLst/>
            </c:spPr>
          </c:errBars>
          <c:cat>
            <c:strRef>
              <c:f>'Signes symptômes traitement'!$K$48:$K$61</c:f>
              <c:strCache>
                <c:ptCount val="14"/>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pt idx="9">
                  <c:v>Les tenir à l'écart des autres </c:v>
                </c:pt>
                <c:pt idx="10">
                  <c:v>Prier</c:v>
                </c:pt>
                <c:pt idx="11">
                  <c:v>Ne rien faire</c:v>
                </c:pt>
                <c:pt idx="12">
                  <c:v>Autre</c:v>
                </c:pt>
                <c:pt idx="13">
                  <c:v>Je ne sais pas</c:v>
                </c:pt>
              </c:strCache>
            </c:strRef>
          </c:cat>
          <c:val>
            <c:numRef>
              <c:f>'Signes symptômes traitement'!$O$48:$O$61</c:f>
              <c:numCache>
                <c:formatCode>0%</c:formatCode>
                <c:ptCount val="14"/>
                <c:pt idx="0">
                  <c:v>7.6555023923444973E-2</c:v>
                </c:pt>
                <c:pt idx="1">
                  <c:v>0.14832535885167464</c:v>
                </c:pt>
                <c:pt idx="2">
                  <c:v>5.2631578947368418E-2</c:v>
                </c:pt>
                <c:pt idx="3">
                  <c:v>4.3062200956937802E-2</c:v>
                </c:pt>
                <c:pt idx="4">
                  <c:v>7.1770334928229665E-2</c:v>
                </c:pt>
                <c:pt idx="5">
                  <c:v>3.3492822966507178E-2</c:v>
                </c:pt>
                <c:pt idx="6">
                  <c:v>0.11483253588516747</c:v>
                </c:pt>
                <c:pt idx="7">
                  <c:v>0.24880382775119617</c:v>
                </c:pt>
                <c:pt idx="8">
                  <c:v>0.11004784688995216</c:v>
                </c:pt>
                <c:pt idx="9">
                  <c:v>9.5693779904306216E-3</c:v>
                </c:pt>
                <c:pt idx="10">
                  <c:v>1.9138755980861243E-2</c:v>
                </c:pt>
                <c:pt idx="11">
                  <c:v>5.2631578947368418E-2</c:v>
                </c:pt>
                <c:pt idx="12">
                  <c:v>9.5693779904306216E-3</c:v>
                </c:pt>
                <c:pt idx="13">
                  <c:v>9.5693779904306216E-3</c:v>
                </c:pt>
              </c:numCache>
            </c:numRef>
          </c:val>
          <c:extLst>
            <c:ext xmlns:c16="http://schemas.microsoft.com/office/drawing/2014/chart" uri="{C3380CC4-5D6E-409C-BE32-E72D297353CC}">
              <c16:uniqueId val="{00000002-BD6E-468D-81B6-2399204FACA7}"/>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'Signes symptômes traitement'!$K$48:$K$61</c15:sqref>
                        </c15:formulaRef>
                      </c:ext>
                    </c:extLst>
                    <c:strCache>
                      <c:ptCount val="14"/>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pt idx="9">
                        <c:v>Les tenir à l'écart des autres </c:v>
                      </c:pt>
                      <c:pt idx="10">
                        <c:v>Prier</c:v>
                      </c:pt>
                      <c:pt idx="11">
                        <c:v>Ne rien faire</c:v>
                      </c:pt>
                      <c:pt idx="12">
                        <c:v>Autre</c:v>
                      </c:pt>
                      <c:pt idx="13">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BD6E-468D-81B6-2399204FACA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'Signes symptômes traitement'!$K$48:$K$61</c15:sqref>
                        </c15:formulaRef>
                      </c:ext>
                    </c:extLst>
                    <c:strCache>
                      <c:ptCount val="14"/>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pt idx="9">
                        <c:v>Les tenir à l'écart des autres </c:v>
                      </c:pt>
                      <c:pt idx="10">
                        <c:v>Prier</c:v>
                      </c:pt>
                      <c:pt idx="11">
                        <c:v>Ne rien faire</c:v>
                      </c:pt>
                      <c:pt idx="12">
                        <c:v>Autre</c:v>
                      </c:pt>
                      <c:pt idx="13">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BD6E-468D-81B6-2399204FACA7}"/>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30000000000000004"/>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Que feriez-vous si un membre de votre communauté est suspecté d'être atteint de la MVE ?, N=343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'Signes symptômes traitement'!$L$68</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AB-49B5-A537-347382B5E72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'Signes symptômes traitement'!$N$69:$N$77</c:f>
                <c:numCache>
                  <c:formatCode>General</c:formatCode>
                  <c:ptCount val="9"/>
                  <c:pt idx="0">
                    <c:v>4.9032258064516124E-2</c:v>
                  </c:pt>
                  <c:pt idx="1">
                    <c:v>6.0967741935483877E-2</c:v>
                  </c:pt>
                  <c:pt idx="2">
                    <c:v>5.32258064516129E-2</c:v>
                  </c:pt>
                  <c:pt idx="3">
                    <c:v>3.7741935483870975E-2</c:v>
                  </c:pt>
                  <c:pt idx="4">
                    <c:v>4.2580645161290315E-2</c:v>
                  </c:pt>
                  <c:pt idx="5">
                    <c:v>3.322580645161291E-2</c:v>
                  </c:pt>
                  <c:pt idx="6">
                    <c:v>3.7419354838709687E-2</c:v>
                  </c:pt>
                  <c:pt idx="7">
                    <c:v>4.9677419354838714E-2</c:v>
                  </c:pt>
                  <c:pt idx="8">
                    <c:v>3.6129032258064506E-2</c:v>
                  </c:pt>
                </c:numCache>
              </c:numRef>
            </c:plus>
            <c:minus>
              <c:numRef>
                <c:f>'Signes symptômes traitement'!$M$69:$M$77</c:f>
                <c:numCache>
                  <c:formatCode>General</c:formatCode>
                  <c:ptCount val="9"/>
                  <c:pt idx="0">
                    <c:v>5.0967741935483868E-2</c:v>
                  </c:pt>
                  <c:pt idx="1">
                    <c:v>4.9032258064516124E-2</c:v>
                  </c:pt>
                  <c:pt idx="2">
                    <c:v>6.6774193548387095E-2</c:v>
                  </c:pt>
                  <c:pt idx="3">
                    <c:v>3.125806451612903E-2</c:v>
                  </c:pt>
                  <c:pt idx="4">
                    <c:v>5.7419354838709677E-2</c:v>
                  </c:pt>
                  <c:pt idx="5">
                    <c:v>6.6774193548387095E-2</c:v>
                  </c:pt>
                  <c:pt idx="6">
                    <c:v>8.2580645161290323E-2</c:v>
                  </c:pt>
                  <c:pt idx="7">
                    <c:v>8.0322580645161318E-2</c:v>
                  </c:pt>
                  <c:pt idx="8">
                    <c:v>5.3870967741935491E-2</c:v>
                  </c:pt>
                </c:numCache>
              </c:numRef>
            </c:minus>
            <c:spPr>
              <a:noFill/>
              <a:ln w="9525" cap="flat" cmpd="sng" algn="ctr">
                <a:solidFill>
                  <a:schemeClr val="tx1"/>
                </a:solidFill>
                <a:round/>
              </a:ln>
              <a:effectLst/>
            </c:spPr>
          </c:errBars>
          <c:cat>
            <c:strRef>
              <c:f>'Signes symptômes traitement'!$K$69:$K$77</c:f>
              <c:strCache>
                <c:ptCount val="9"/>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strCache>
            </c:strRef>
          </c:cat>
          <c:val>
            <c:numRef>
              <c:f>'Signes symptômes traitement'!$L$69:$L$77</c:f>
              <c:numCache>
                <c:formatCode>0%</c:formatCode>
                <c:ptCount val="9"/>
                <c:pt idx="0">
                  <c:v>7.0967741935483872E-2</c:v>
                </c:pt>
                <c:pt idx="1">
                  <c:v>0.12903225806451613</c:v>
                </c:pt>
                <c:pt idx="2">
                  <c:v>9.6774193548387094E-2</c:v>
                </c:pt>
                <c:pt idx="3">
                  <c:v>3.2258064516129031E-2</c:v>
                </c:pt>
                <c:pt idx="4">
                  <c:v>7.7419354838709681E-2</c:v>
                </c:pt>
                <c:pt idx="5">
                  <c:v>9.6774193548387094E-2</c:v>
                </c:pt>
                <c:pt idx="6">
                  <c:v>0.12258064516129032</c:v>
                </c:pt>
                <c:pt idx="7">
                  <c:v>0.29032258064516131</c:v>
                </c:pt>
                <c:pt idx="8">
                  <c:v>8.387096774193549E-2</c:v>
                </c:pt>
              </c:numCache>
            </c:numRef>
          </c:val>
          <c:extLst>
            <c:ext xmlns:c16="http://schemas.microsoft.com/office/drawing/2014/chart" uri="{C3380CC4-5D6E-409C-BE32-E72D297353CC}">
              <c16:uniqueId val="{00000001-60AB-49B5-A537-347382B5E724}"/>
            </c:ext>
          </c:extLst>
        </c:ser>
        <c:ser>
          <c:idx val="3"/>
          <c:order val="3"/>
          <c:tx>
            <c:strRef>
              <c:f>'Signes symptômes traitement'!$O$68</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'Signes symptômes traitement'!$Q$69:$Q$77</c:f>
                <c:numCache>
                  <c:formatCode>General</c:formatCode>
                  <c:ptCount val="9"/>
                  <c:pt idx="0">
                    <c:v>4.4893617021276602E-2</c:v>
                  </c:pt>
                  <c:pt idx="1">
                    <c:v>4.5106382978723408E-2</c:v>
                  </c:pt>
                  <c:pt idx="2">
                    <c:v>4.1489361702127664E-2</c:v>
                  </c:pt>
                  <c:pt idx="3">
                    <c:v>2.2127659574468092E-2</c:v>
                  </c:pt>
                  <c:pt idx="4">
                    <c:v>4.02127659574468E-2</c:v>
                  </c:pt>
                  <c:pt idx="5">
                    <c:v>4.2765957446808514E-2</c:v>
                  </c:pt>
                  <c:pt idx="6">
                    <c:v>3.2340425531914907E-2</c:v>
                  </c:pt>
                  <c:pt idx="7">
                    <c:v>4.3404255319148932E-2</c:v>
                  </c:pt>
                  <c:pt idx="8">
                    <c:v>3.7659574468085114E-2</c:v>
                  </c:pt>
                </c:numCache>
              </c:numRef>
            </c:plus>
            <c:minus>
              <c:numRef>
                <c:f>'Signes symptômes traitement'!$P$69:$P$77</c:f>
                <c:numCache>
                  <c:formatCode>General</c:formatCode>
                  <c:ptCount val="9"/>
                  <c:pt idx="0">
                    <c:v>5.5106382978723403E-2</c:v>
                  </c:pt>
                  <c:pt idx="1">
                    <c:v>7.4893617021276587E-2</c:v>
                  </c:pt>
                  <c:pt idx="2">
                    <c:v>3.8510638297872338E-2</c:v>
                  </c:pt>
                  <c:pt idx="3">
                    <c:v>3.7872340425531913E-2</c:v>
                  </c:pt>
                  <c:pt idx="4">
                    <c:v>5.9787234042553192E-2</c:v>
                  </c:pt>
                  <c:pt idx="5">
                    <c:v>2.7234042553191486E-2</c:v>
                  </c:pt>
                  <c:pt idx="6">
                    <c:v>4.7659574468085095E-2</c:v>
                  </c:pt>
                  <c:pt idx="7">
                    <c:v>6.6595744680851082E-2</c:v>
                  </c:pt>
                  <c:pt idx="8">
                    <c:v>4.2340425531914888E-2</c:v>
                  </c:pt>
                </c:numCache>
              </c:numRef>
            </c:minus>
            <c:spPr>
              <a:noFill/>
              <a:ln w="12700" cap="flat" cmpd="sng" algn="ctr">
                <a:solidFill>
                  <a:schemeClr val="tx1"/>
                </a:solidFill>
                <a:round/>
              </a:ln>
              <a:effectLst/>
            </c:spPr>
          </c:errBars>
          <c:cat>
            <c:strRef>
              <c:f>'Signes symptômes traitement'!$K$69:$K$77</c:f>
              <c:strCache>
                <c:ptCount val="9"/>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strCache>
            </c:strRef>
          </c:cat>
          <c:val>
            <c:numRef>
              <c:f>'Signes symptômes traitement'!$O$69:$O$77</c:f>
              <c:numCache>
                <c:formatCode>0%</c:formatCode>
                <c:ptCount val="9"/>
                <c:pt idx="0">
                  <c:v>8.5106382978723402E-2</c:v>
                </c:pt>
                <c:pt idx="1">
                  <c:v>0.16489361702127658</c:v>
                </c:pt>
                <c:pt idx="2">
                  <c:v>5.8510638297872342E-2</c:v>
                </c:pt>
                <c:pt idx="3">
                  <c:v>4.7872340425531915E-2</c:v>
                </c:pt>
                <c:pt idx="4">
                  <c:v>7.9787234042553196E-2</c:v>
                </c:pt>
                <c:pt idx="5">
                  <c:v>3.7234042553191488E-2</c:v>
                </c:pt>
                <c:pt idx="6">
                  <c:v>0.1276595744680851</c:v>
                </c:pt>
                <c:pt idx="7">
                  <c:v>0.27659574468085107</c:v>
                </c:pt>
                <c:pt idx="8">
                  <c:v>0.12234042553191489</c:v>
                </c:pt>
              </c:numCache>
            </c:numRef>
          </c:val>
          <c:extLst>
            <c:ext xmlns:c16="http://schemas.microsoft.com/office/drawing/2014/chart" uri="{C3380CC4-5D6E-409C-BE32-E72D297353CC}">
              <c16:uniqueId val="{00000002-60AB-49B5-A537-347382B5E724}"/>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'Signes symptômes traitement'!$K$69:$K$77</c15:sqref>
                        </c15:formulaRef>
                      </c:ext>
                    </c:extLst>
                    <c:strCache>
                      <c:ptCount val="9"/>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60AB-49B5-A537-347382B5E7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'Signes symptômes traitement'!$K$69:$K$77</c15:sqref>
                        </c15:formulaRef>
                      </c:ext>
                    </c:extLst>
                    <c:strCache>
                      <c:ptCount val="9"/>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60AB-49B5-A537-347382B5E724}"/>
                  </c:ext>
                </c:extLst>
              </c15:ser>
            </c15:filteredBarSeries>
          </c:ext>
        </c:extLst>
      </c:barChart>
      <c:catAx>
        <c:axId val="1693810656"/>
        <c:scaling>
          <c:orientation val="minMax"/>
        </c:scaling>
        <c:delete val="0"/>
        <c:axPos val="b"/>
        <c:numFmt formatCode="General" sourceLinked="1"/>
        <c:majorTickMark val="none"/>
        <c:minorTickMark val="none"/>
        <c:tickLblPos val="low"/>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4"/>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Que feriez-vous si un membre de votre communauté décéde de la MVE ou d’une cause inconnue ?, N=339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'Signes symptômes traitement'!$L$84</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26-4F50-8D9D-CFFC3497D30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'Signes symptômes traitement'!$N$85:$N$96</c:f>
                <c:numCache>
                  <c:formatCode>General</c:formatCode>
                  <c:ptCount val="12"/>
                  <c:pt idx="0">
                    <c:v>2.2098765432098766E-2</c:v>
                  </c:pt>
                  <c:pt idx="1">
                    <c:v>1.4444444444444454E-2</c:v>
                  </c:pt>
                  <c:pt idx="2">
                    <c:v>2.7407407407407408E-2</c:v>
                  </c:pt>
                  <c:pt idx="3">
                    <c:v>3.6790123456790128E-2</c:v>
                  </c:pt>
                  <c:pt idx="4">
                    <c:v>1.1851851851851863E-2</c:v>
                  </c:pt>
                  <c:pt idx="5">
                    <c:v>6.9012345679012377E-2</c:v>
                  </c:pt>
                  <c:pt idx="6">
                    <c:v>1.8024691358024703E-2</c:v>
                  </c:pt>
                  <c:pt idx="7">
                    <c:v>4.7654320987654319E-2</c:v>
                  </c:pt>
                  <c:pt idx="8">
                    <c:v>2.5308641975308646E-2</c:v>
                  </c:pt>
                  <c:pt idx="9">
                    <c:v>1.2098765432098771E-2</c:v>
                  </c:pt>
                  <c:pt idx="10">
                    <c:v>1.7654320987654321E-2</c:v>
                  </c:pt>
                  <c:pt idx="11">
                    <c:v>1.7654320987654321E-2</c:v>
                  </c:pt>
                </c:numCache>
              </c:numRef>
            </c:plus>
            <c:minus>
              <c:numRef>
                <c:f>'Signes symptômes traitement'!$M$85:$M$96</c:f>
                <c:numCache>
                  <c:formatCode>General</c:formatCode>
                  <c:ptCount val="12"/>
                  <c:pt idx="0">
                    <c:v>5.7901234567901229E-2</c:v>
                  </c:pt>
                  <c:pt idx="1">
                    <c:v>4.5555555555555551E-2</c:v>
                  </c:pt>
                  <c:pt idx="2">
                    <c:v>7.2592592592592584E-2</c:v>
                  </c:pt>
                  <c:pt idx="3">
                    <c:v>3.3209876543209872E-2</c:v>
                  </c:pt>
                  <c:pt idx="4">
                    <c:v>6.8148148148148138E-2</c:v>
                  </c:pt>
                  <c:pt idx="5">
                    <c:v>9.0987654320987627E-2</c:v>
                  </c:pt>
                  <c:pt idx="6">
                    <c:v>6.1975308641975299E-2</c:v>
                  </c:pt>
                  <c:pt idx="7">
                    <c:v>1.1345679012345677E-2</c:v>
                  </c:pt>
                  <c:pt idx="8">
                    <c:v>2.3691358024691356E-2</c:v>
                  </c:pt>
                  <c:pt idx="9">
                    <c:v>5.7901234567901229E-2</c:v>
                  </c:pt>
                  <c:pt idx="10">
                    <c:v>1.1345679012345677E-2</c:v>
                  </c:pt>
                  <c:pt idx="11">
                    <c:v>1.2345679012345678E-2</c:v>
                  </c:pt>
                </c:numCache>
              </c:numRef>
            </c:minus>
            <c:spPr>
              <a:noFill/>
              <a:ln w="9525" cap="flat" cmpd="sng" algn="ctr">
                <a:solidFill>
                  <a:schemeClr val="tx1"/>
                </a:solidFill>
                <a:round/>
              </a:ln>
              <a:effectLst/>
            </c:spPr>
          </c:errBars>
          <c:cat>
            <c:strRef>
              <c:f>'Signes symptômes traitement'!$K$85:$K$96</c:f>
              <c:strCache>
                <c:ptCount val="12"/>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pt idx="9">
                  <c:v>Les tenir à l'écart des autres </c:v>
                </c:pt>
                <c:pt idx="10">
                  <c:v>Prier</c:v>
                </c:pt>
                <c:pt idx="11">
                  <c:v>Ne rien faire</c:v>
                </c:pt>
              </c:strCache>
            </c:strRef>
          </c:cat>
          <c:val>
            <c:numRef>
              <c:f>'Signes symptômes traitement'!$L$85:$L$96</c:f>
              <c:numCache>
                <c:formatCode>0%</c:formatCode>
                <c:ptCount val="12"/>
                <c:pt idx="0">
                  <c:v>6.7901234567901231E-2</c:v>
                </c:pt>
                <c:pt idx="1">
                  <c:v>5.5555555555555552E-2</c:v>
                </c:pt>
                <c:pt idx="2">
                  <c:v>9.2592592592592587E-2</c:v>
                </c:pt>
                <c:pt idx="3">
                  <c:v>4.3209876543209874E-2</c:v>
                </c:pt>
                <c:pt idx="4">
                  <c:v>0.14814814814814814</c:v>
                </c:pt>
                <c:pt idx="5">
                  <c:v>0.32098765432098764</c:v>
                </c:pt>
                <c:pt idx="6">
                  <c:v>0.1419753086419753</c:v>
                </c:pt>
                <c:pt idx="7">
                  <c:v>1.2345679012345678E-2</c:v>
                </c:pt>
                <c:pt idx="8">
                  <c:v>2.4691358024691357E-2</c:v>
                </c:pt>
                <c:pt idx="9">
                  <c:v>6.7901234567901231E-2</c:v>
                </c:pt>
                <c:pt idx="10">
                  <c:v>1.2345679012345678E-2</c:v>
                </c:pt>
                <c:pt idx="11">
                  <c:v>1.2345679012345678E-2</c:v>
                </c:pt>
              </c:numCache>
            </c:numRef>
          </c:val>
          <c:extLst>
            <c:ext xmlns:c16="http://schemas.microsoft.com/office/drawing/2014/chart" uri="{C3380CC4-5D6E-409C-BE32-E72D297353CC}">
              <c16:uniqueId val="{00000001-2526-4F50-8D9D-CFFC3497D303}"/>
            </c:ext>
          </c:extLst>
        </c:ser>
        <c:ser>
          <c:idx val="3"/>
          <c:order val="3"/>
          <c:tx>
            <c:strRef>
              <c:f>'Signes symptômes traitement'!$O$84</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'Signes symptômes traitement'!$Q$85:$Q$96</c:f>
                <c:numCache>
                  <c:formatCode>General</c:formatCode>
                  <c:ptCount val="12"/>
                  <c:pt idx="0">
                    <c:v>6.5254237288135591E-2</c:v>
                  </c:pt>
                  <c:pt idx="1">
                    <c:v>4.1751412429378534E-2</c:v>
                  </c:pt>
                  <c:pt idx="2">
                    <c:v>5.220338983050847E-2</c:v>
                  </c:pt>
                  <c:pt idx="3">
                    <c:v>4.5254237288135601E-2</c:v>
                  </c:pt>
                  <c:pt idx="4">
                    <c:v>2.2655367231638426E-2</c:v>
                  </c:pt>
                  <c:pt idx="5">
                    <c:v>3.5762711864406771E-2</c:v>
                  </c:pt>
                  <c:pt idx="6">
                    <c:v>4.6553672316384173E-2</c:v>
                  </c:pt>
                  <c:pt idx="7">
                    <c:v>3.4802259887005652E-2</c:v>
                  </c:pt>
                  <c:pt idx="8">
                    <c:v>4.1355932203389831E-2</c:v>
                  </c:pt>
                  <c:pt idx="9">
                    <c:v>2.2655367231638426E-2</c:v>
                  </c:pt>
                  <c:pt idx="10">
                    <c:v>1.7401129943502826E-2</c:v>
                  </c:pt>
                  <c:pt idx="11">
                    <c:v>2.4350282485875705E-2</c:v>
                  </c:pt>
                </c:numCache>
              </c:numRef>
            </c:plus>
            <c:minus>
              <c:numRef>
                <c:f>'Signes symptômes traitement'!$P$85:$P$96</c:f>
                <c:numCache>
                  <c:formatCode>General</c:formatCode>
                  <c:ptCount val="12"/>
                  <c:pt idx="0">
                    <c:v>5.4745762711864404E-2</c:v>
                  </c:pt>
                  <c:pt idx="1">
                    <c:v>2.7248587570621468E-2</c:v>
                  </c:pt>
                  <c:pt idx="2">
                    <c:v>4.7796610169491521E-2</c:v>
                  </c:pt>
                  <c:pt idx="3">
                    <c:v>6.4745762711864399E-2</c:v>
                  </c:pt>
                  <c:pt idx="4">
                    <c:v>6.7344632768361584E-2</c:v>
                  </c:pt>
                  <c:pt idx="5">
                    <c:v>8.4237288135593197E-2</c:v>
                  </c:pt>
                  <c:pt idx="6">
                    <c:v>4.3446327683615824E-2</c:v>
                  </c:pt>
                  <c:pt idx="7">
                    <c:v>3.5197740112994348E-2</c:v>
                  </c:pt>
                  <c:pt idx="8">
                    <c:v>7.8644067796610179E-2</c:v>
                  </c:pt>
                  <c:pt idx="9">
                    <c:v>6.7344632768361584E-2</c:v>
                  </c:pt>
                  <c:pt idx="10">
                    <c:v>2.2598870056497175E-2</c:v>
                  </c:pt>
                  <c:pt idx="11">
                    <c:v>5.6497175141242938E-3</c:v>
                  </c:pt>
                </c:numCache>
              </c:numRef>
            </c:minus>
            <c:spPr>
              <a:noFill/>
              <a:ln w="12700" cap="flat" cmpd="sng" algn="ctr">
                <a:solidFill>
                  <a:schemeClr val="tx1"/>
                </a:solidFill>
                <a:round/>
              </a:ln>
              <a:effectLst/>
            </c:spPr>
          </c:errBars>
          <c:cat>
            <c:strRef>
              <c:f>'Signes symptômes traitement'!$K$85:$K$96</c:f>
              <c:strCache>
                <c:ptCount val="12"/>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pt idx="9">
                  <c:v>Les tenir à l'écart des autres </c:v>
                </c:pt>
                <c:pt idx="10">
                  <c:v>Prier</c:v>
                </c:pt>
                <c:pt idx="11">
                  <c:v>Ne rien faire</c:v>
                </c:pt>
              </c:strCache>
            </c:strRef>
          </c:cat>
          <c:val>
            <c:numRef>
              <c:f>'Signes symptômes traitement'!$O$85:$O$96</c:f>
              <c:numCache>
                <c:formatCode>0%</c:formatCode>
                <c:ptCount val="12"/>
                <c:pt idx="0">
                  <c:v>8.4745762711864403E-2</c:v>
                </c:pt>
                <c:pt idx="1">
                  <c:v>2.8248587570621469E-2</c:v>
                </c:pt>
                <c:pt idx="2">
                  <c:v>6.7796610169491525E-2</c:v>
                </c:pt>
                <c:pt idx="3">
                  <c:v>8.4745762711864403E-2</c:v>
                </c:pt>
                <c:pt idx="4">
                  <c:v>0.10734463276836158</c:v>
                </c:pt>
                <c:pt idx="5">
                  <c:v>0.25423728813559321</c:v>
                </c:pt>
                <c:pt idx="6">
                  <c:v>7.3446327683615822E-2</c:v>
                </c:pt>
                <c:pt idx="7">
                  <c:v>4.519774011299435E-2</c:v>
                </c:pt>
                <c:pt idx="8">
                  <c:v>0.11864406779661017</c:v>
                </c:pt>
                <c:pt idx="9">
                  <c:v>0.10734463276836158</c:v>
                </c:pt>
                <c:pt idx="10">
                  <c:v>2.2598870056497175E-2</c:v>
                </c:pt>
                <c:pt idx="11">
                  <c:v>5.6497175141242938E-3</c:v>
                </c:pt>
              </c:numCache>
            </c:numRef>
          </c:val>
          <c:extLst>
            <c:ext xmlns:c16="http://schemas.microsoft.com/office/drawing/2014/chart" uri="{C3380CC4-5D6E-409C-BE32-E72D297353CC}">
              <c16:uniqueId val="{00000002-2526-4F50-8D9D-CFFC3497D303}"/>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'Signes symptômes traitement'!$K$85:$K$96</c15:sqref>
                        </c15:formulaRef>
                      </c:ext>
                    </c:extLst>
                    <c:strCache>
                      <c:ptCount val="12"/>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pt idx="9">
                        <c:v>Les tenir à l'écart des autres </c:v>
                      </c:pt>
                      <c:pt idx="10">
                        <c:v>Prier</c:v>
                      </c:pt>
                      <c:pt idx="11">
                        <c:v>Ne rien faire</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2526-4F50-8D9D-CFFC3497D30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'Signes symptômes traitement'!$K$85:$K$96</c15:sqref>
                        </c15:formulaRef>
                      </c:ext>
                    </c:extLst>
                    <c:strCache>
                      <c:ptCount val="12"/>
                      <c:pt idx="0">
                        <c:v>Appeler le numéro d’alerte locale</c:v>
                      </c:pt>
                      <c:pt idx="1">
                        <c:v>Informer les autorités ou le personnel d'intervention [spécifier pour faire référence au point de contact approprié dans le cadre de l'enquête]</c:v>
                      </c:pt>
                      <c:pt idx="2">
                        <c:v>Les emmenez dans un centre de santé publique pour les faire soigner</c:v>
                      </c:pt>
                      <c:pt idx="3">
                        <c:v>Les emmener dans un établissement de soins privé pour les faire soigner</c:v>
                      </c:pt>
                      <c:pt idx="4">
                        <c:v>Les emmener dans un centre de traitement Ebola (CTE) pour les faire soigner</c:v>
                      </c:pt>
                      <c:pt idx="5">
                        <c:v>Les emmenez chez un tradipraticien pour les soigner</c:v>
                      </c:pt>
                      <c:pt idx="6">
                        <c:v>Se rendre dans une pharmacie pour y obtenir des médicaments</c:v>
                      </c:pt>
                      <c:pt idx="7">
                        <c:v>Encourager les membres de la famille et les contacts proches à participer à la recherche des contacts</c:v>
                      </c:pt>
                      <c:pt idx="8">
                        <c:v>Prendre soin d'eux à domicile </c:v>
                      </c:pt>
                      <c:pt idx="9">
                        <c:v>Les tenir à l'écart des autres </c:v>
                      </c:pt>
                      <c:pt idx="10">
                        <c:v>Prier</c:v>
                      </c:pt>
                      <c:pt idx="11">
                        <c:v>Ne rien faire</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2526-4F50-8D9D-CFFC3497D303}"/>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0.4"/>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Y a-t-il d'autres personnes dans votre communauté qui, selon vous, devraient être impliquées dans la réponse ?, N=203</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'Leaders de confiance contacter'!$L$21</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5C-4D1E-865B-470C477ECF7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'Leaders de confiance contacter'!$N$22:$N$24</c:f>
                <c:numCache>
                  <c:formatCode>General</c:formatCode>
                  <c:ptCount val="3"/>
                  <c:pt idx="0">
                    <c:v>8.1904761904761925E-2</c:v>
                  </c:pt>
                  <c:pt idx="1">
                    <c:v>0.12</c:v>
                  </c:pt>
                  <c:pt idx="2">
                    <c:v>6.8095238095238098E-2</c:v>
                  </c:pt>
                </c:numCache>
              </c:numRef>
            </c:plus>
            <c:minus>
              <c:numRef>
                <c:f>'Leaders de confiance contacter'!$M$22:$M$24</c:f>
                <c:numCache>
                  <c:formatCode>General</c:formatCode>
                  <c:ptCount val="3"/>
                  <c:pt idx="0">
                    <c:v>5.8095238095238089E-2</c:v>
                  </c:pt>
                  <c:pt idx="1">
                    <c:v>8.9999999999999969E-2</c:v>
                  </c:pt>
                  <c:pt idx="2">
                    <c:v>6.1904761904761907E-2</c:v>
                  </c:pt>
                </c:numCache>
              </c:numRef>
            </c:minus>
            <c:spPr>
              <a:noFill/>
              <a:ln w="9525" cap="flat" cmpd="sng" algn="ctr">
                <a:solidFill>
                  <a:schemeClr val="tx1"/>
                </a:solidFill>
                <a:round/>
              </a:ln>
              <a:effectLst/>
            </c:spPr>
          </c:errBars>
          <c:cat>
            <c:strRef>
              <c:f>'Leaders de confiance contacter'!$K$22:$K$24</c:f>
              <c:strCache>
                <c:ptCount val="3"/>
                <c:pt idx="0">
                  <c:v>Oui</c:v>
                </c:pt>
                <c:pt idx="1">
                  <c:v>Non</c:v>
                </c:pt>
                <c:pt idx="2">
                  <c:v>Je ne sais pas</c:v>
                </c:pt>
              </c:strCache>
            </c:strRef>
          </c:cat>
          <c:val>
            <c:numRef>
              <c:f>'Leaders de confiance contacter'!$L$22:$L$24</c:f>
              <c:numCache>
                <c:formatCode>0%</c:formatCode>
                <c:ptCount val="3"/>
                <c:pt idx="0">
                  <c:v>0.23809523809523808</c:v>
                </c:pt>
                <c:pt idx="1">
                  <c:v>0.6</c:v>
                </c:pt>
                <c:pt idx="2">
                  <c:v>0.16190476190476191</c:v>
                </c:pt>
              </c:numCache>
            </c:numRef>
          </c:val>
          <c:extLst>
            <c:ext xmlns:c16="http://schemas.microsoft.com/office/drawing/2014/chart" uri="{C3380CC4-5D6E-409C-BE32-E72D297353CC}">
              <c16:uniqueId val="{00000001-D65C-4D1E-865B-470C477ECF74}"/>
            </c:ext>
          </c:extLst>
        </c:ser>
        <c:ser>
          <c:idx val="3"/>
          <c:order val="3"/>
          <c:tx>
            <c:strRef>
              <c:f>'Leaders de confiance contacter'!$O$21</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'Leaders de confiance contacter'!$Q$22:$Q$24</c:f>
                <c:numCache>
                  <c:formatCode>General</c:formatCode>
                  <c:ptCount val="3"/>
                  <c:pt idx="0">
                    <c:v>7.3673469387755097E-2</c:v>
                  </c:pt>
                  <c:pt idx="1">
                    <c:v>5.2040816326530626E-2</c:v>
                  </c:pt>
                  <c:pt idx="2">
                    <c:v>9.4285714285714306E-2</c:v>
                  </c:pt>
                </c:numCache>
              </c:numRef>
            </c:plus>
            <c:minus>
              <c:numRef>
                <c:f>'Leaders de confiance contacter'!$P$22:$P$24</c:f>
                <c:numCache>
                  <c:formatCode>General</c:formatCode>
                  <c:ptCount val="3"/>
                  <c:pt idx="0">
                    <c:v>4.6326530612244898E-2</c:v>
                  </c:pt>
                  <c:pt idx="1">
                    <c:v>7.7959183673469379E-2</c:v>
                  </c:pt>
                  <c:pt idx="2">
                    <c:v>5.5714285714285688E-2</c:v>
                  </c:pt>
                </c:numCache>
              </c:numRef>
            </c:minus>
            <c:spPr>
              <a:noFill/>
              <a:ln w="12700" cap="flat" cmpd="sng" algn="ctr">
                <a:solidFill>
                  <a:schemeClr val="tx1"/>
                </a:solidFill>
                <a:round/>
              </a:ln>
              <a:effectLst/>
            </c:spPr>
          </c:errBars>
          <c:cat>
            <c:strRef>
              <c:f>'Leaders de confiance contacter'!$K$22:$K$24</c:f>
              <c:strCache>
                <c:ptCount val="3"/>
                <c:pt idx="0">
                  <c:v>Oui</c:v>
                </c:pt>
                <c:pt idx="1">
                  <c:v>Non</c:v>
                </c:pt>
                <c:pt idx="2">
                  <c:v>Je ne sais pas</c:v>
                </c:pt>
              </c:strCache>
            </c:strRef>
          </c:cat>
          <c:val>
            <c:numRef>
              <c:f>'Leaders de confiance contacter'!$O$22:$O$24</c:f>
              <c:numCache>
                <c:formatCode>0%</c:formatCode>
                <c:ptCount val="3"/>
                <c:pt idx="0">
                  <c:v>0.31632653061224492</c:v>
                </c:pt>
                <c:pt idx="1">
                  <c:v>0.39795918367346939</c:v>
                </c:pt>
                <c:pt idx="2">
                  <c:v>0.2857142857142857</c:v>
                </c:pt>
              </c:numCache>
            </c:numRef>
          </c:val>
          <c:extLst>
            <c:ext xmlns:c16="http://schemas.microsoft.com/office/drawing/2014/chart" uri="{C3380CC4-5D6E-409C-BE32-E72D297353CC}">
              <c16:uniqueId val="{00000002-D65C-4D1E-865B-470C477ECF74}"/>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'Leaders de confiance contacter'!$K$22:$K$24</c15:sqref>
                        </c15:formulaRef>
                      </c:ext>
                    </c:extLst>
                    <c:strCache>
                      <c:ptCount val="3"/>
                      <c:pt idx="0">
                        <c:v>Oui</c:v>
                      </c:pt>
                      <c:pt idx="1">
                        <c:v>Non</c:v>
                      </c:pt>
                      <c:pt idx="2">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D65C-4D1E-865B-470C477ECF7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'Leaders de confiance contacter'!$K$22:$K$24</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D65C-4D1E-865B-470C477ECF74}"/>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25"/>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Avez-vous vu quelqu'un de l’équipes d'intervention dans votre communauté pendant l’épidémie actuelle ? , N=205</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'Perceptions de la riposte'!$L$8</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40-45A4-B1C2-1E4F2FB7F44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'Perceptions de la riposte'!$N$9:$N$11</c:f>
                <c:numCache>
                  <c:formatCode>General</c:formatCode>
                  <c:ptCount val="3"/>
                  <c:pt idx="0">
                    <c:v>7.3137254901960769E-2</c:v>
                  </c:pt>
                  <c:pt idx="1">
                    <c:v>7.4117647058823566E-2</c:v>
                  </c:pt>
                  <c:pt idx="2">
                    <c:v>8.2745098039215675E-2</c:v>
                  </c:pt>
                </c:numCache>
              </c:numRef>
            </c:plus>
            <c:minus>
              <c:numRef>
                <c:f>'Perceptions de la riposte'!$M$9:$M$11</c:f>
                <c:numCache>
                  <c:formatCode>General</c:formatCode>
                  <c:ptCount val="3"/>
                  <c:pt idx="0">
                    <c:v>6.6862745098039245E-2</c:v>
                  </c:pt>
                  <c:pt idx="1">
                    <c:v>3.5882352941176449E-2</c:v>
                  </c:pt>
                  <c:pt idx="2">
                    <c:v>5.7254901960784324E-2</c:v>
                  </c:pt>
                </c:numCache>
              </c:numRef>
            </c:minus>
            <c:spPr>
              <a:noFill/>
              <a:ln w="9525" cap="flat" cmpd="sng" algn="ctr">
                <a:solidFill>
                  <a:schemeClr val="tx1"/>
                </a:solidFill>
                <a:round/>
              </a:ln>
              <a:effectLst/>
            </c:spPr>
          </c:errBars>
          <c:cat>
            <c:strRef>
              <c:f>'Perceptions de la riposte'!$K$9:$K$11</c:f>
              <c:strCache>
                <c:ptCount val="3"/>
                <c:pt idx="0">
                  <c:v>Oui</c:v>
                </c:pt>
                <c:pt idx="1">
                  <c:v>Non</c:v>
                </c:pt>
                <c:pt idx="2">
                  <c:v>Je ne sais pas</c:v>
                </c:pt>
              </c:strCache>
            </c:strRef>
          </c:cat>
          <c:val>
            <c:numRef>
              <c:f>'Perceptions de la riposte'!$L$9:$L$11</c:f>
              <c:numCache>
                <c:formatCode>0%</c:formatCode>
                <c:ptCount val="3"/>
                <c:pt idx="0">
                  <c:v>0.65686274509803921</c:v>
                </c:pt>
                <c:pt idx="1">
                  <c:v>0.20588235294117646</c:v>
                </c:pt>
                <c:pt idx="2">
                  <c:v>0.13725490196078433</c:v>
                </c:pt>
              </c:numCache>
            </c:numRef>
          </c:val>
          <c:extLst>
            <c:ext xmlns:c16="http://schemas.microsoft.com/office/drawing/2014/chart" uri="{C3380CC4-5D6E-409C-BE32-E72D297353CC}">
              <c16:uniqueId val="{00000001-4040-45A4-B1C2-1E4F2FB7F44F}"/>
            </c:ext>
          </c:extLst>
        </c:ser>
        <c:ser>
          <c:idx val="3"/>
          <c:order val="3"/>
          <c:tx>
            <c:strRef>
              <c:f>'Perceptions de la riposte'!$O$8</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'Perceptions de la riposte'!$Q$9:$Q$11</c:f>
                <c:numCache>
                  <c:formatCode>General</c:formatCode>
                  <c:ptCount val="3"/>
                  <c:pt idx="0">
                    <c:v>5.3592233009708723E-2</c:v>
                  </c:pt>
                  <c:pt idx="1">
                    <c:v>9.4660194174757295E-2</c:v>
                  </c:pt>
                  <c:pt idx="2">
                    <c:v>6.1747572815533974E-2</c:v>
                  </c:pt>
                </c:numCache>
              </c:numRef>
            </c:plus>
            <c:minus>
              <c:numRef>
                <c:f>'Perceptions de la riposte'!$P$9:$P$11</c:f>
                <c:numCache>
                  <c:formatCode>General</c:formatCode>
                  <c:ptCount val="3"/>
                  <c:pt idx="0">
                    <c:v>9.6407766990291299E-2</c:v>
                  </c:pt>
                  <c:pt idx="1">
                    <c:v>6.5339805825242708E-2</c:v>
                  </c:pt>
                  <c:pt idx="2">
                    <c:v>4.8252427184466019E-2</c:v>
                  </c:pt>
                </c:numCache>
              </c:numRef>
            </c:minus>
            <c:spPr>
              <a:noFill/>
              <a:ln w="12700" cap="flat" cmpd="sng" algn="ctr">
                <a:solidFill>
                  <a:schemeClr val="tx1"/>
                </a:solidFill>
                <a:round/>
              </a:ln>
              <a:effectLst/>
            </c:spPr>
          </c:errBars>
          <c:cat>
            <c:strRef>
              <c:f>'Perceptions de la riposte'!$K$9:$K$11</c:f>
              <c:strCache>
                <c:ptCount val="3"/>
                <c:pt idx="0">
                  <c:v>Oui</c:v>
                </c:pt>
                <c:pt idx="1">
                  <c:v>Non</c:v>
                </c:pt>
                <c:pt idx="2">
                  <c:v>Je ne sais pas</c:v>
                </c:pt>
              </c:strCache>
            </c:strRef>
          </c:cat>
          <c:val>
            <c:numRef>
              <c:f>'Perceptions de la riposte'!$O$9:$O$11</c:f>
              <c:numCache>
                <c:formatCode>0%</c:formatCode>
                <c:ptCount val="3"/>
                <c:pt idx="0">
                  <c:v>0.78640776699029125</c:v>
                </c:pt>
                <c:pt idx="1">
                  <c:v>0.1553398058252427</c:v>
                </c:pt>
                <c:pt idx="2">
                  <c:v>5.8252427184466021E-2</c:v>
                </c:pt>
              </c:numCache>
            </c:numRef>
          </c:val>
          <c:extLst>
            <c:ext xmlns:c16="http://schemas.microsoft.com/office/drawing/2014/chart" uri="{C3380CC4-5D6E-409C-BE32-E72D297353CC}">
              <c16:uniqueId val="{00000002-4040-45A4-B1C2-1E4F2FB7F44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'Perceptions de la riposte'!$K$9:$K$11</c15:sqref>
                        </c15:formulaRef>
                      </c:ext>
                    </c:extLst>
                    <c:strCache>
                      <c:ptCount val="3"/>
                      <c:pt idx="0">
                        <c:v>Oui</c:v>
                      </c:pt>
                      <c:pt idx="1">
                        <c:v>Non</c:v>
                      </c:pt>
                      <c:pt idx="2">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4040-45A4-B1C2-1E4F2FB7F44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'Perceptions de la riposte'!$K$9:$K$11</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4040-45A4-B1C2-1E4F2FB7F44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25"/>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Êtes-vous satisfait de la manière dont les équipes d'intervention travaillent avec les membres de la communauté ?, N=206</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'Perceptions de la riposte'!$L$18</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90-44A9-8635-0A6FA5339CA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'Perceptions de la riposte'!$N$19:$N$21</c:f>
                <c:numCache>
                  <c:formatCode>General</c:formatCode>
                  <c:ptCount val="3"/>
                  <c:pt idx="0">
                    <c:v>7.6666666666666661E-2</c:v>
                  </c:pt>
                  <c:pt idx="1">
                    <c:v>8.0588235294117627E-2</c:v>
                  </c:pt>
                  <c:pt idx="2">
                    <c:v>8.2745098039215675E-2</c:v>
                  </c:pt>
                </c:numCache>
              </c:numRef>
            </c:plus>
            <c:minus>
              <c:numRef>
                <c:f>'Perceptions de la riposte'!$M$19:$M$21</c:f>
                <c:numCache>
                  <c:formatCode>General</c:formatCode>
                  <c:ptCount val="3"/>
                  <c:pt idx="0">
                    <c:v>5.3333333333333288E-2</c:v>
                  </c:pt>
                  <c:pt idx="1">
                    <c:v>5.9411764705882386E-2</c:v>
                  </c:pt>
                  <c:pt idx="2">
                    <c:v>5.7254901960784324E-2</c:v>
                  </c:pt>
                </c:numCache>
              </c:numRef>
            </c:minus>
            <c:spPr>
              <a:noFill/>
              <a:ln w="9525" cap="flat" cmpd="sng" algn="ctr">
                <a:solidFill>
                  <a:schemeClr val="tx1"/>
                </a:solidFill>
                <a:round/>
              </a:ln>
              <a:effectLst/>
            </c:spPr>
          </c:errBars>
          <c:cat>
            <c:strRef>
              <c:f>'Perceptions de la riposte'!$K$19:$K$21</c:f>
              <c:strCache>
                <c:ptCount val="3"/>
                <c:pt idx="0">
                  <c:v>Oui</c:v>
                </c:pt>
                <c:pt idx="1">
                  <c:v>Non</c:v>
                </c:pt>
                <c:pt idx="2">
                  <c:v>Je ne sais pas</c:v>
                </c:pt>
              </c:strCache>
            </c:strRef>
          </c:cat>
          <c:val>
            <c:numRef>
              <c:f>'Perceptions de la riposte'!$L$19:$L$21</c:f>
              <c:numCache>
                <c:formatCode>0%</c:formatCode>
                <c:ptCount val="3"/>
                <c:pt idx="0">
                  <c:v>0.33333333333333331</c:v>
                </c:pt>
                <c:pt idx="1">
                  <c:v>0.52941176470588236</c:v>
                </c:pt>
                <c:pt idx="2">
                  <c:v>0.13725490196078433</c:v>
                </c:pt>
              </c:numCache>
            </c:numRef>
          </c:val>
          <c:extLst>
            <c:ext xmlns:c16="http://schemas.microsoft.com/office/drawing/2014/chart" uri="{C3380CC4-5D6E-409C-BE32-E72D297353CC}">
              <c16:uniqueId val="{00000001-7190-44A9-8635-0A6FA5339CA0}"/>
            </c:ext>
          </c:extLst>
        </c:ser>
        <c:ser>
          <c:idx val="3"/>
          <c:order val="3"/>
          <c:tx>
            <c:strRef>
              <c:f>'Perceptions de la riposte'!$O$18</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'Perceptions de la riposte'!$Q$19:$Q$21</c:f>
                <c:numCache>
                  <c:formatCode>General</c:formatCode>
                  <c:ptCount val="3"/>
                  <c:pt idx="0">
                    <c:v>0.10514563106796115</c:v>
                  </c:pt>
                  <c:pt idx="1">
                    <c:v>0.10223300970873789</c:v>
                  </c:pt>
                  <c:pt idx="2">
                    <c:v>6.2912621359223306E-2</c:v>
                  </c:pt>
                </c:numCache>
              </c:numRef>
            </c:plus>
            <c:minus>
              <c:numRef>
                <c:f>'Perceptions de la riposte'!$P$19:$P$21</c:f>
                <c:numCache>
                  <c:formatCode>General</c:formatCode>
                  <c:ptCount val="3"/>
                  <c:pt idx="0">
                    <c:v>7.4854368932038839E-2</c:v>
                  </c:pt>
                  <c:pt idx="1">
                    <c:v>4.7766990291262135E-2</c:v>
                  </c:pt>
                  <c:pt idx="2">
                    <c:v>6.7087378640776699E-2</c:v>
                  </c:pt>
                </c:numCache>
              </c:numRef>
            </c:minus>
            <c:spPr>
              <a:noFill/>
              <a:ln w="12700" cap="flat" cmpd="sng" algn="ctr">
                <a:solidFill>
                  <a:schemeClr val="tx1"/>
                </a:solidFill>
                <a:round/>
              </a:ln>
              <a:effectLst/>
            </c:spPr>
          </c:errBars>
          <c:cat>
            <c:strRef>
              <c:f>'Perceptions de la riposte'!$K$19:$K$21</c:f>
              <c:strCache>
                <c:ptCount val="3"/>
                <c:pt idx="0">
                  <c:v>Oui</c:v>
                </c:pt>
                <c:pt idx="1">
                  <c:v>Non</c:v>
                </c:pt>
                <c:pt idx="2">
                  <c:v>Je ne sais pas</c:v>
                </c:pt>
              </c:strCache>
            </c:strRef>
          </c:cat>
          <c:val>
            <c:numRef>
              <c:f>'Perceptions de la riposte'!$O$19:$O$21</c:f>
              <c:numCache>
                <c:formatCode>0%</c:formatCode>
                <c:ptCount val="3"/>
                <c:pt idx="0">
                  <c:v>0.50485436893203883</c:v>
                </c:pt>
                <c:pt idx="1">
                  <c:v>0.40776699029126212</c:v>
                </c:pt>
                <c:pt idx="2">
                  <c:v>9.7087378640776698E-2</c:v>
                </c:pt>
              </c:numCache>
            </c:numRef>
          </c:val>
          <c:extLst>
            <c:ext xmlns:c16="http://schemas.microsoft.com/office/drawing/2014/chart" uri="{C3380CC4-5D6E-409C-BE32-E72D297353CC}">
              <c16:uniqueId val="{00000002-7190-44A9-8635-0A6FA5339CA0}"/>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'Perceptions de la riposte'!$K$19:$K$21</c15:sqref>
                        </c15:formulaRef>
                      </c:ext>
                    </c:extLst>
                    <c:strCache>
                      <c:ptCount val="3"/>
                      <c:pt idx="0">
                        <c:v>Oui</c:v>
                      </c:pt>
                      <c:pt idx="1">
                        <c:v>Non</c:v>
                      </c:pt>
                      <c:pt idx="2">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7190-44A9-8635-0A6FA5339CA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'Perceptions de la riposte'!$K$19:$K$21</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7190-44A9-8635-0A6FA5339CA0}"/>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25"/>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Age de la personne enquêtée</a:t>
            </a:r>
            <a:r>
              <a:rPr lang="en-US" baseline="0">
                <a:solidFill>
                  <a:schemeClr val="tx1"/>
                </a:solidFill>
              </a:rPr>
              <a:t>  </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'Profil démographique'!$L$9</c:f>
              <c:strCache>
                <c:ptCount val="1"/>
                <c:pt idx="0">
                  <c:v>Hommes (105)</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83-4AA7-9FB9-16266B61B5A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démographique'!$N$10:$N$13</c:f>
                <c:numCache>
                  <c:formatCode>General</c:formatCode>
                  <c:ptCount val="4"/>
                  <c:pt idx="0">
                    <c:v>7.0000000000000007E-2</c:v>
                  </c:pt>
                  <c:pt idx="1">
                    <c:v>7.0000000000000007E-2</c:v>
                  </c:pt>
                  <c:pt idx="2">
                    <c:v>7.0000000000000034E-2</c:v>
                  </c:pt>
                  <c:pt idx="3">
                    <c:v>7.0000000000000007E-2</c:v>
                  </c:pt>
                </c:numCache>
              </c:numRef>
            </c:plus>
            <c:minus>
              <c:numRef>
                <c:f>'Profil démographique'!$M$10:$M$13</c:f>
                <c:numCache>
                  <c:formatCode>General</c:formatCode>
                  <c:ptCount val="4"/>
                  <c:pt idx="0">
                    <c:v>2.0000000000000018E-2</c:v>
                  </c:pt>
                  <c:pt idx="1">
                    <c:v>0.09</c:v>
                  </c:pt>
                  <c:pt idx="2">
                    <c:v>1.4999999999999986E-2</c:v>
                  </c:pt>
                  <c:pt idx="3">
                    <c:v>1.4999999999999986E-2</c:v>
                  </c:pt>
                </c:numCache>
              </c:numRef>
            </c:minus>
            <c:spPr>
              <a:noFill/>
              <a:ln w="12700" cap="flat" cmpd="sng" algn="ctr">
                <a:solidFill>
                  <a:schemeClr val="tx1"/>
                </a:solidFill>
                <a:round/>
              </a:ln>
              <a:effectLst/>
            </c:spPr>
          </c:errBars>
          <c:cat>
            <c:strRef>
              <c:f>'Profil démographique'!$K$10:$K$13</c:f>
              <c:strCache>
                <c:ptCount val="4"/>
                <c:pt idx="0">
                  <c:v>Age 18-25</c:v>
                </c:pt>
                <c:pt idx="1">
                  <c:v>Age 26-35</c:v>
                </c:pt>
                <c:pt idx="2">
                  <c:v>Age 35-60</c:v>
                </c:pt>
                <c:pt idx="3">
                  <c:v>Age 60+</c:v>
                </c:pt>
              </c:strCache>
            </c:strRef>
          </c:cat>
          <c:val>
            <c:numRef>
              <c:f>'Profil démographique'!$L$10:$L$13</c:f>
              <c:numCache>
                <c:formatCode>0%</c:formatCode>
                <c:ptCount val="4"/>
                <c:pt idx="0">
                  <c:v>0.43859649122807015</c:v>
                </c:pt>
                <c:pt idx="1">
                  <c:v>0.19298245614035087</c:v>
                </c:pt>
                <c:pt idx="2">
                  <c:v>0.20175438596491227</c:v>
                </c:pt>
                <c:pt idx="3">
                  <c:v>0.16666666666666666</c:v>
                </c:pt>
              </c:numCache>
            </c:numRef>
          </c:val>
          <c:extLst>
            <c:ext xmlns:c16="http://schemas.microsoft.com/office/drawing/2014/chart" uri="{C3380CC4-5D6E-409C-BE32-E72D297353CC}">
              <c16:uniqueId val="{00000001-5A83-4AA7-9FB9-16266B61B5A6}"/>
            </c:ext>
          </c:extLst>
        </c:ser>
        <c:ser>
          <c:idx val="5"/>
          <c:order val="5"/>
          <c:tx>
            <c:strRef>
              <c:f>'Profil démographique'!$O$9</c:f>
              <c:strCache>
                <c:ptCount val="1"/>
                <c:pt idx="0">
                  <c:v>Femmes (89)</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stdErr"/>
            <c:noEndCap val="0"/>
            <c:spPr>
              <a:noFill/>
              <a:ln w="12700" cap="flat" cmpd="sng" algn="ctr">
                <a:solidFill>
                  <a:schemeClr val="tx1"/>
                </a:solidFill>
                <a:round/>
              </a:ln>
              <a:effectLst/>
            </c:spPr>
          </c:errBars>
          <c:cat>
            <c:strRef>
              <c:f>'Profil démographique'!$K$10:$K$13</c:f>
              <c:strCache>
                <c:ptCount val="4"/>
                <c:pt idx="0">
                  <c:v>Age 18-25</c:v>
                </c:pt>
                <c:pt idx="1">
                  <c:v>Age 26-35</c:v>
                </c:pt>
                <c:pt idx="2">
                  <c:v>Age 35-60</c:v>
                </c:pt>
                <c:pt idx="3">
                  <c:v>Age 60+</c:v>
                </c:pt>
              </c:strCache>
            </c:strRef>
          </c:cat>
          <c:val>
            <c:numRef>
              <c:f>'Profil démographique'!$O$10:$O$13</c:f>
              <c:numCache>
                <c:formatCode>0%</c:formatCode>
                <c:ptCount val="4"/>
                <c:pt idx="0">
                  <c:v>0.4606741573033708</c:v>
                </c:pt>
                <c:pt idx="1">
                  <c:v>0.11235955056179775</c:v>
                </c:pt>
                <c:pt idx="2">
                  <c:v>0.16853932584269662</c:v>
                </c:pt>
                <c:pt idx="3">
                  <c:v>0.25842696629213485</c:v>
                </c:pt>
              </c:numCache>
            </c:numRef>
          </c:val>
          <c:extLst>
            <c:ext xmlns:c16="http://schemas.microsoft.com/office/drawing/2014/chart" uri="{C3380CC4-5D6E-409C-BE32-E72D297353CC}">
              <c16:uniqueId val="{0000000E-5A83-4AA7-9FB9-16266B61B5A6}"/>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'[1]Profil de l''enquete'!#REF!</c15:sqref>
                        </c15:formulaRef>
                      </c:ext>
                    </c:extLst>
                    <c:strCache>
                      <c:ptCount val="1"/>
                      <c:pt idx="0">
                        <c:v>#REF!</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'Profil démographique'!$K$10:$K$13</c15:sqref>
                        </c15:formulaRef>
                      </c:ext>
                    </c:extLst>
                    <c:strCache>
                      <c:ptCount val="4"/>
                      <c:pt idx="0">
                        <c:v>Age 18-25</c:v>
                      </c:pt>
                      <c:pt idx="1">
                        <c:v>Age 26-35</c:v>
                      </c:pt>
                      <c:pt idx="2">
                        <c:v>Age 35-60</c:v>
                      </c:pt>
                      <c:pt idx="3">
                        <c:v>Age 60+</c:v>
                      </c:pt>
                    </c:strCache>
                  </c:strRef>
                </c:cat>
                <c:val>
                  <c:numRef>
                    <c:extLst>
                      <c:ext uri="{02D57815-91ED-43cb-92C2-25804820EDAC}">
                        <c15:formulaRef>
                          <c15:sqref>'[1]Profil de l''enquete'!#REF!</c15:sqref>
                        </c15:formulaRef>
                      </c:ext>
                    </c:extLst>
                    <c:numCache>
                      <c:formatCode>General</c:formatCode>
                      <c:ptCount val="1"/>
                      <c:pt idx="0">
                        <c:v>1</c:v>
                      </c:pt>
                    </c:numCache>
                  </c:numRef>
                </c:val>
                <c:extLst>
                  <c:ext xmlns:c16="http://schemas.microsoft.com/office/drawing/2014/chart" uri="{C3380CC4-5D6E-409C-BE32-E72D297353CC}">
                    <c16:uniqueId val="{00000002-5A83-4AA7-9FB9-16266B61B5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'Profil démographique'!$M$9</c15:sqref>
                        </c15:formulaRef>
                      </c:ext>
                    </c:extLst>
                    <c:strCache>
                      <c:ptCount val="1"/>
                      <c:pt idx="0">
                        <c:v>lower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démographique'!$K$10:$K$13</c15:sqref>
                        </c15:formulaRef>
                      </c:ext>
                    </c:extLst>
                    <c:strCache>
                      <c:ptCount val="4"/>
                      <c:pt idx="0">
                        <c:v>Age 18-25</c:v>
                      </c:pt>
                      <c:pt idx="1">
                        <c:v>Age 26-35</c:v>
                      </c:pt>
                      <c:pt idx="2">
                        <c:v>Age 35-60</c:v>
                      </c:pt>
                      <c:pt idx="3">
                        <c:v>Age 60+</c:v>
                      </c:pt>
                    </c:strCache>
                  </c:strRef>
                </c:cat>
                <c:val>
                  <c:numRef>
                    <c:extLst xmlns:c15="http://schemas.microsoft.com/office/drawing/2012/chart">
                      <c:ext xmlns:c15="http://schemas.microsoft.com/office/drawing/2012/chart" uri="{02D57815-91ED-43cb-92C2-25804820EDAC}">
                        <c15:formulaRef>
                          <c15:sqref>'Profil démographique'!$M$10:$M$13</c15:sqref>
                        </c15:formulaRef>
                      </c:ext>
                    </c:extLst>
                    <c:numCache>
                      <c:formatCode>0%</c:formatCode>
                      <c:ptCount val="4"/>
                      <c:pt idx="0">
                        <c:v>2.0000000000000018E-2</c:v>
                      </c:pt>
                      <c:pt idx="1">
                        <c:v>0.09</c:v>
                      </c:pt>
                      <c:pt idx="2">
                        <c:v>1.4999999999999986E-2</c:v>
                      </c:pt>
                      <c:pt idx="3">
                        <c:v>1.4999999999999986E-2</c:v>
                      </c:pt>
                    </c:numCache>
                  </c:numRef>
                </c:val>
                <c:extLst xmlns:c15="http://schemas.microsoft.com/office/drawing/2012/chart">
                  <c:ext xmlns:c16="http://schemas.microsoft.com/office/drawing/2014/chart" uri="{C3380CC4-5D6E-409C-BE32-E72D297353CC}">
                    <c16:uniqueId val="{0000000B-5A83-4AA7-9FB9-16266B61B5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'Profil démographique'!$N$9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démographique'!$K$10:$K$13</c15:sqref>
                        </c15:formulaRef>
                      </c:ext>
                    </c:extLst>
                    <c:strCache>
                      <c:ptCount val="4"/>
                      <c:pt idx="0">
                        <c:v>Age 18-25</c:v>
                      </c:pt>
                      <c:pt idx="1">
                        <c:v>Age 26-35</c:v>
                      </c:pt>
                      <c:pt idx="2">
                        <c:v>Age 35-60</c:v>
                      </c:pt>
                      <c:pt idx="3">
                        <c:v>Age 60+</c:v>
                      </c:pt>
                    </c:strCache>
                  </c:strRef>
                </c:cat>
                <c:val>
                  <c:numRef>
                    <c:extLst xmlns:c15="http://schemas.microsoft.com/office/drawing/2012/chart">
                      <c:ext xmlns:c15="http://schemas.microsoft.com/office/drawing/2012/chart" uri="{02D57815-91ED-43cb-92C2-25804820EDAC}">
                        <c15:formulaRef>
                          <c15:sqref>'Profil démographique'!$N$10:$N$13</c15:sqref>
                        </c15:formulaRef>
                      </c:ext>
                    </c:extLst>
                    <c:numCache>
                      <c:formatCode>0%</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C-5A83-4AA7-9FB9-16266B61B5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'[1]Profil de l''enquete'!#REF!</c15:sqref>
                        </c15:formulaRef>
                      </c:ext>
                    </c:extLst>
                    <c:strCache>
                      <c:ptCount val="1"/>
                      <c:pt idx="0">
                        <c:v>#REF!</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démographique'!$K$10:$K$13</c15:sqref>
                        </c15:formulaRef>
                      </c:ext>
                    </c:extLst>
                    <c:strCache>
                      <c:ptCount val="4"/>
                      <c:pt idx="0">
                        <c:v>Age 18-25</c:v>
                      </c:pt>
                      <c:pt idx="1">
                        <c:v>Age 26-35</c:v>
                      </c:pt>
                      <c:pt idx="2">
                        <c:v>Age 35-60</c:v>
                      </c:pt>
                      <c:pt idx="3">
                        <c:v>Age 60+</c:v>
                      </c:pt>
                    </c:strCache>
                  </c:strRef>
                </c:cat>
                <c:val>
                  <c:numRef>
                    <c:extLst xmlns:c15="http://schemas.microsoft.com/office/drawing/2012/chart">
                      <c:ext xmlns:c15="http://schemas.microsoft.com/office/drawing/2012/chart" uri="{02D57815-91ED-43cb-92C2-25804820EDAC}">
                        <c15:formulaRef>
                          <c15:sqref>'[1]Profil de l''enquete'!#REF!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D-5A83-4AA7-9FB9-16266B61B5A6}"/>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'[1]Profil de l''enquete'!#REF!</c15:sqref>
                        </c15:formulaRef>
                      </c:ext>
                    </c:extLst>
                    <c:strCache>
                      <c:ptCount val="1"/>
                      <c:pt idx="0">
                        <c:v>#REF!</c:v>
                      </c:pt>
                    </c:strCache>
                  </c:strRef>
                </c:tx>
                <c:spPr>
                  <a:solidFill>
                    <a:schemeClr val="accent2">
                      <a:shade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démographique'!$K$10:$K$13</c15:sqref>
                        </c15:formulaRef>
                      </c:ext>
                    </c:extLst>
                    <c:strCache>
                      <c:ptCount val="4"/>
                      <c:pt idx="0">
                        <c:v>Age 18-25</c:v>
                      </c:pt>
                      <c:pt idx="1">
                        <c:v>Age 26-35</c:v>
                      </c:pt>
                      <c:pt idx="2">
                        <c:v>Age 35-60</c:v>
                      </c:pt>
                      <c:pt idx="3">
                        <c:v>Age 60+</c:v>
                      </c:pt>
                    </c:strCache>
                  </c:strRef>
                </c:cat>
                <c:val>
                  <c:numRef>
                    <c:extLst xmlns:c15="http://schemas.microsoft.com/office/drawing/2012/chart">
                      <c:ext xmlns:c15="http://schemas.microsoft.com/office/drawing/2012/chart" uri="{02D57815-91ED-43cb-92C2-25804820EDAC}">
                        <c15:formulaRef>
                          <c15:sqref>'[1]Profil de l''enquete'!#REF!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F-5A83-4AA7-9FB9-16266B61B5A6}"/>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'Profil démographique'!$P$9</c15:sqref>
                        </c15:formulaRef>
                      </c:ext>
                    </c:extLst>
                    <c:strCache>
                      <c:ptCount val="1"/>
                      <c:pt idx="0">
                        <c:v>lower bar</c:v>
                      </c:pt>
                    </c:strCache>
                  </c:strRef>
                </c:tx>
                <c:spPr>
                  <a:solidFill>
                    <a:schemeClr val="accent2">
                      <a:shade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démographique'!$K$10:$K$13</c15:sqref>
                        </c15:formulaRef>
                      </c:ext>
                    </c:extLst>
                    <c:strCache>
                      <c:ptCount val="4"/>
                      <c:pt idx="0">
                        <c:v>Age 18-25</c:v>
                      </c:pt>
                      <c:pt idx="1">
                        <c:v>Age 26-35</c:v>
                      </c:pt>
                      <c:pt idx="2">
                        <c:v>Age 35-60</c:v>
                      </c:pt>
                      <c:pt idx="3">
                        <c:v>Age 60+</c:v>
                      </c:pt>
                    </c:strCache>
                  </c:strRef>
                </c:cat>
                <c:val>
                  <c:numRef>
                    <c:extLst xmlns:c15="http://schemas.microsoft.com/office/drawing/2012/chart">
                      <c:ext xmlns:c15="http://schemas.microsoft.com/office/drawing/2012/chart" uri="{02D57815-91ED-43cb-92C2-25804820EDAC}">
                        <c15:formulaRef>
                          <c15:sqref>'Profil démographique'!$P$10:$P$13</c15:sqref>
                        </c15:formulaRef>
                      </c:ext>
                    </c:extLst>
                    <c:numCache>
                      <c:formatCode>0%</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10-5A83-4AA7-9FB9-16266B61B5A6}"/>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'Profil démographique'!$Q$9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démographique'!$K$10:$K$13</c15:sqref>
                        </c15:formulaRef>
                      </c:ext>
                    </c:extLst>
                    <c:strCache>
                      <c:ptCount val="4"/>
                      <c:pt idx="0">
                        <c:v>Age 18-25</c:v>
                      </c:pt>
                      <c:pt idx="1">
                        <c:v>Age 26-35</c:v>
                      </c:pt>
                      <c:pt idx="2">
                        <c:v>Age 35-60</c:v>
                      </c:pt>
                      <c:pt idx="3">
                        <c:v>Age 60+</c:v>
                      </c:pt>
                    </c:strCache>
                  </c:strRef>
                </c:cat>
                <c:val>
                  <c:numRef>
                    <c:extLst xmlns:c15="http://schemas.microsoft.com/office/drawing/2012/chart">
                      <c:ext xmlns:c15="http://schemas.microsoft.com/office/drawing/2012/chart" uri="{02D57815-91ED-43cb-92C2-25804820EDAC}">
                        <c15:formulaRef>
                          <c15:sqref>'Profil démographique'!$Q$10:$Q$13</c15:sqref>
                        </c15:formulaRef>
                      </c:ext>
                    </c:extLst>
                    <c:numCache>
                      <c:formatCode>0%</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11-5A83-4AA7-9FB9-16266B61B5A6}"/>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Niveau d'études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47335390397E-2"/>
          <c:y val="0.20676729760449788"/>
          <c:w val="0.91609317901809151"/>
          <c:h val="0.66773696356987877"/>
        </c:manualLayout>
      </c:layout>
      <c:barChart>
        <c:barDir val="col"/>
        <c:grouping val="clustered"/>
        <c:varyColors val="0"/>
        <c:ser>
          <c:idx val="0"/>
          <c:order val="0"/>
          <c:tx>
            <c:strRef>
              <c:f>'Profil démographique'!$L$20</c:f>
              <c:strCache>
                <c:ptCount val="1"/>
                <c:pt idx="0">
                  <c:v>Hommes</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stdErr"/>
            <c:noEndCap val="0"/>
            <c:spPr>
              <a:noFill/>
              <a:ln w="12700" cap="flat" cmpd="sng" algn="ctr">
                <a:solidFill>
                  <a:schemeClr val="tx1"/>
                </a:solidFill>
                <a:round/>
              </a:ln>
              <a:effectLst/>
            </c:spPr>
          </c:errBars>
          <c:cat>
            <c:strRef>
              <c:f>'Profil démographique'!$K$21:$K$26</c:f>
              <c:strCache>
                <c:ptCount val="6"/>
                <c:pt idx="0">
                  <c:v>Aucun</c:v>
                </c:pt>
                <c:pt idx="1">
                  <c:v>Ecole primaire</c:v>
                </c:pt>
                <c:pt idx="2">
                  <c:v>Ecole secondaire</c:v>
                </c:pt>
                <c:pt idx="3">
                  <c:v>Diplome d'enseignement secondaire</c:v>
                </c:pt>
                <c:pt idx="4">
                  <c:v>Diplome universitaire</c:v>
                </c:pt>
                <c:pt idx="5">
                  <c:v>Ecole technique ou professionnelle</c:v>
                </c:pt>
              </c:strCache>
              <c:extLst/>
            </c:strRef>
          </c:cat>
          <c:val>
            <c:numRef>
              <c:f>'Profil démographique'!$L$21:$L$26</c:f>
              <c:numCache>
                <c:formatCode>0%</c:formatCode>
                <c:ptCount val="6"/>
                <c:pt idx="0">
                  <c:v>0.29523809523809524</c:v>
                </c:pt>
                <c:pt idx="1">
                  <c:v>0.20952380952380953</c:v>
                </c:pt>
                <c:pt idx="2">
                  <c:v>9.5238095238095233E-2</c:v>
                </c:pt>
                <c:pt idx="3">
                  <c:v>0.18095238095238095</c:v>
                </c:pt>
                <c:pt idx="4">
                  <c:v>0.12380952380952381</c:v>
                </c:pt>
                <c:pt idx="5">
                  <c:v>9.5238095238095233E-2</c:v>
                </c:pt>
              </c:numCache>
              <c:extLst/>
            </c:numRef>
          </c:val>
          <c:extLst>
            <c:ext xmlns:c16="http://schemas.microsoft.com/office/drawing/2014/chart" uri="{C3380CC4-5D6E-409C-BE32-E72D297353CC}">
              <c16:uniqueId val="{00000001-7084-49F7-B88D-90694426A9E5}"/>
            </c:ext>
          </c:extLst>
        </c:ser>
        <c:ser>
          <c:idx val="4"/>
          <c:order val="4"/>
          <c:spPr>
            <a:solidFill>
              <a:schemeClr val="accent2">
                <a:shade val="70000"/>
              </a:schemeClr>
            </a:solidFill>
            <a:ln>
              <a:noFill/>
            </a:ln>
            <a:effectLst/>
          </c:spPr>
          <c:invertIfNegative val="0"/>
          <c:cat>
            <c:strRef>
              <c:f>'Profil démographique'!$K$21:$K$26</c:f>
              <c:strCache>
                <c:ptCount val="6"/>
                <c:pt idx="0">
                  <c:v>Aucun</c:v>
                </c:pt>
                <c:pt idx="1">
                  <c:v>Ecole primaire</c:v>
                </c:pt>
                <c:pt idx="2">
                  <c:v>Ecole secondaire</c:v>
                </c:pt>
                <c:pt idx="3">
                  <c:v>Diplome d'enseignement secondaire</c:v>
                </c:pt>
                <c:pt idx="4">
                  <c:v>Diplome universitaire</c:v>
                </c:pt>
                <c:pt idx="5">
                  <c:v>Ecole technique ou professionnelle</c:v>
                </c:pt>
              </c:strCache>
              <c:extLst xmlns:c15="http://schemas.microsoft.com/office/drawing/2012/chart"/>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6-7084-49F7-B88D-90694426A9E5}"/>
            </c:ext>
          </c:extLst>
        </c:ser>
        <c:ser>
          <c:idx val="5"/>
          <c:order val="5"/>
          <c:tx>
            <c:strRef>
              <c:f>'Profil démographique'!$O$20</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Lit>
                <c:formatCode>General</c:formatCode>
                <c:ptCount val="5"/>
                <c:pt idx="0">
                  <c:v>7.0000000000000007E-2</c:v>
                </c:pt>
                <c:pt idx="1">
                  <c:v>0.22764044943820227</c:v>
                </c:pt>
                <c:pt idx="2">
                  <c:v>7.0000000000000007E-2</c:v>
                </c:pt>
                <c:pt idx="3">
                  <c:v>0.1450561797752809</c:v>
                </c:pt>
                <c:pt idx="4">
                  <c:v>7.0000000000000007E-2</c:v>
                </c:pt>
              </c:numLit>
            </c:plus>
            <c:minus>
              <c:numLit>
                <c:formatCode>General</c:formatCode>
                <c:ptCount val="5"/>
                <c:pt idx="0">
                  <c:v>1.4999999999999986E-2</c:v>
                </c:pt>
                <c:pt idx="1">
                  <c:v>3.2359550561797748E-2</c:v>
                </c:pt>
                <c:pt idx="2">
                  <c:v>1.4999999999999999E-2</c:v>
                </c:pt>
                <c:pt idx="3">
                  <c:v>1.4999999999999999E-2</c:v>
                </c:pt>
                <c:pt idx="4">
                  <c:v>1.5000000000000013E-3</c:v>
                </c:pt>
              </c:numLit>
            </c:minus>
            <c:spPr>
              <a:noFill/>
              <a:ln w="12700" cap="flat" cmpd="sng" algn="ctr">
                <a:solidFill>
                  <a:schemeClr val="tx1"/>
                </a:solidFill>
                <a:round/>
              </a:ln>
              <a:effectLst/>
            </c:spPr>
          </c:errBars>
          <c:cat>
            <c:strRef>
              <c:f>'Profil démographique'!$K$21:$K$26</c:f>
              <c:strCache>
                <c:ptCount val="6"/>
                <c:pt idx="0">
                  <c:v>Aucun</c:v>
                </c:pt>
                <c:pt idx="1">
                  <c:v>Ecole primaire</c:v>
                </c:pt>
                <c:pt idx="2">
                  <c:v>Ecole secondaire</c:v>
                </c:pt>
                <c:pt idx="3">
                  <c:v>Diplome d'enseignement secondaire</c:v>
                </c:pt>
                <c:pt idx="4">
                  <c:v>Diplome universitaire</c:v>
                </c:pt>
                <c:pt idx="5">
                  <c:v>Ecole technique ou professionnelle</c:v>
                </c:pt>
              </c:strCache>
              <c:extLst/>
            </c:strRef>
          </c:cat>
          <c:val>
            <c:numRef>
              <c:f>'Profil démographique'!$O$21:$O$26</c:f>
              <c:numCache>
                <c:formatCode>0%</c:formatCode>
                <c:ptCount val="6"/>
                <c:pt idx="0">
                  <c:v>0.5393258426966292</c:v>
                </c:pt>
                <c:pt idx="1">
                  <c:v>0.16853932584269662</c:v>
                </c:pt>
                <c:pt idx="2">
                  <c:v>0.11235955056179775</c:v>
                </c:pt>
                <c:pt idx="3">
                  <c:v>0.11235955056179775</c:v>
                </c:pt>
                <c:pt idx="4">
                  <c:v>4.49438202247191E-2</c:v>
                </c:pt>
                <c:pt idx="5">
                  <c:v>2.247191011235955E-2</c:v>
                </c:pt>
              </c:numCache>
              <c:extLst/>
            </c:numRef>
          </c:val>
          <c:extLst>
            <c:ext xmlns:c16="http://schemas.microsoft.com/office/drawing/2014/chart" uri="{C3380CC4-5D6E-409C-BE32-E72D297353CC}">
              <c16:uniqueId val="{00000007-7084-49F7-B88D-90694426A9E5}"/>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spPr>
                  <a:solidFill>
                    <a:schemeClr val="accent2">
                      <a:tint val="70000"/>
                    </a:schemeClr>
                  </a:solidFill>
                  <a:ln>
                    <a:noFill/>
                  </a:ln>
                  <a:effectLst/>
                </c:spPr>
                <c:invertIfNegative val="0"/>
                <c:cat>
                  <c:strRef>
                    <c:extLst>
                      <c:ext uri="{02D57815-91ED-43cb-92C2-25804820EDAC}">
                        <c15:formulaRef>
                          <c15:sqref>'Profil démographique'!$K$21:$K$26</c15:sqref>
                        </c15:formulaRef>
                      </c:ext>
                    </c:extLst>
                    <c:strCache>
                      <c:ptCount val="6"/>
                      <c:pt idx="0">
                        <c:v>Aucun</c:v>
                      </c:pt>
                      <c:pt idx="1">
                        <c:v>Ecole primaire</c:v>
                      </c:pt>
                      <c:pt idx="2">
                        <c:v>Ecole secondaire</c:v>
                      </c:pt>
                      <c:pt idx="3">
                        <c:v>Diplome d'enseignement secondaire</c:v>
                      </c:pt>
                      <c:pt idx="4">
                        <c:v>Diplome universitaire</c:v>
                      </c:pt>
                      <c:pt idx="5">
                        <c:v>Ecole technique ou professionnelle</c:v>
                      </c:pt>
                    </c:strCache>
                  </c:strRef>
                </c:cat>
                <c:val>
                  <c:numRef>
                    <c:extLst>
                      <c:ext uri="{02D57815-91ED-43cb-92C2-25804820EDAC}">
                        <c15:formulaRef>
                          <c15:sqref>'[1]Profil de l''enquete'!#REF!</c15:sqref>
                        </c15:formulaRef>
                      </c:ext>
                    </c:extLst>
                    <c:numCache>
                      <c:formatCode>General</c:formatCode>
                      <c:ptCount val="1"/>
                      <c:pt idx="0">
                        <c:v>1</c:v>
                      </c:pt>
                    </c:numCache>
                  </c:numRef>
                </c:val>
                <c:extLst>
                  <c:ext xmlns:c16="http://schemas.microsoft.com/office/drawing/2014/chart" uri="{C3380CC4-5D6E-409C-BE32-E72D297353CC}">
                    <c16:uniqueId val="{00000003-7084-49F7-B88D-90694426A9E5}"/>
                  </c:ext>
                </c:extLst>
              </c15:ser>
            </c15:filteredBarSeries>
            <c15:filteredBarSeries>
              <c15:ser>
                <c:idx val="2"/>
                <c:order val="2"/>
                <c:spPr>
                  <a:solidFill>
                    <a:schemeClr val="accent2">
                      <a:tint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démographique'!$K$21:$K$26</c15:sqref>
                        </c15:formulaRef>
                      </c:ext>
                    </c:extLst>
                    <c:strCache>
                      <c:ptCount val="6"/>
                      <c:pt idx="0">
                        <c:v>Aucun</c:v>
                      </c:pt>
                      <c:pt idx="1">
                        <c:v>Ecole primaire</c:v>
                      </c:pt>
                      <c:pt idx="2">
                        <c:v>Ecole secondaire</c:v>
                      </c:pt>
                      <c:pt idx="3">
                        <c:v>Diplome d'enseignement secondaire</c:v>
                      </c:pt>
                      <c:pt idx="4">
                        <c:v>Diplome universitaire</c:v>
                      </c:pt>
                      <c:pt idx="5">
                        <c:v>Ecole technique ou professionnelle</c:v>
                      </c:pt>
                    </c:strCache>
                  </c:strRef>
                </c:cat>
                <c:val>
                  <c:numRef>
                    <c:extLst xmlns:c15="http://schemas.microsoft.com/office/drawing/2012/chart">
                      <c:ext xmlns:c15="http://schemas.microsoft.com/office/drawing/2012/chart" uri="{02D57815-91ED-43cb-92C2-25804820EDAC}">
                        <c15:formulaRef>
                          <c15:sqref>'Profil démographique'!$M$21:$M$26</c15:sqref>
                        </c15:formulaRef>
                      </c:ext>
                    </c:extLst>
                    <c:numCache>
                      <c:formatCode>0%</c:formatCode>
                      <c:ptCount val="6"/>
                      <c:pt idx="0">
                        <c:v>1.5000000000000013E-2</c:v>
                      </c:pt>
                      <c:pt idx="1">
                        <c:v>3.9523809523809517E-2</c:v>
                      </c:pt>
                      <c:pt idx="2">
                        <c:v>1.4999999999999999E-2</c:v>
                      </c:pt>
                      <c:pt idx="3">
                        <c:v>4.0952380952380935E-2</c:v>
                      </c:pt>
                      <c:pt idx="4">
                        <c:v>1.4999999999999999E-2</c:v>
                      </c:pt>
                      <c:pt idx="5">
                        <c:v>1.4999999999999999E-2</c:v>
                      </c:pt>
                    </c:numCache>
                  </c:numRef>
                </c:val>
                <c:extLst xmlns:c15="http://schemas.microsoft.com/office/drawing/2012/chart">
                  <c:ext xmlns:c16="http://schemas.microsoft.com/office/drawing/2014/chart" uri="{C3380CC4-5D6E-409C-BE32-E72D297353CC}">
                    <c16:uniqueId val="{00000004-7084-49F7-B88D-90694426A9E5}"/>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démographique'!$K$21:$K$26</c15:sqref>
                        </c15:formulaRef>
                      </c:ext>
                    </c:extLst>
                    <c:strCache>
                      <c:ptCount val="6"/>
                      <c:pt idx="0">
                        <c:v>Aucun</c:v>
                      </c:pt>
                      <c:pt idx="1">
                        <c:v>Ecole primaire</c:v>
                      </c:pt>
                      <c:pt idx="2">
                        <c:v>Ecole secondaire</c:v>
                      </c:pt>
                      <c:pt idx="3">
                        <c:v>Diplome d'enseignement secondaire</c:v>
                      </c:pt>
                      <c:pt idx="4">
                        <c:v>Diplome universitaire</c:v>
                      </c:pt>
                      <c:pt idx="5">
                        <c:v>Ecole technique ou professionnelle</c:v>
                      </c:pt>
                    </c:strCache>
                  </c:strRef>
                </c:cat>
                <c:val>
                  <c:numRef>
                    <c:extLst xmlns:c15="http://schemas.microsoft.com/office/drawing/2012/chart">
                      <c:ext xmlns:c15="http://schemas.microsoft.com/office/drawing/2012/chart" uri="{02D57815-91ED-43cb-92C2-25804820EDAC}">
                        <c15:formulaRef>
                          <c15:sqref>'Profil démographique'!$N$21:$N$26</c15:sqref>
                        </c15:formulaRef>
                      </c:ext>
                    </c:extLst>
                    <c:numCache>
                      <c:formatCode>0%</c:formatCode>
                      <c:ptCount val="6"/>
                      <c:pt idx="0">
                        <c:v>7.0000000000000007E-2</c:v>
                      </c:pt>
                      <c:pt idx="1">
                        <c:v>6.9999999999999979E-2</c:v>
                      </c:pt>
                      <c:pt idx="2">
                        <c:v>7.0000000000000007E-2</c:v>
                      </c:pt>
                      <c:pt idx="3">
                        <c:v>6.9999999999999979E-2</c:v>
                      </c:pt>
                      <c:pt idx="4">
                        <c:v>9.6190476190476187E-2</c:v>
                      </c:pt>
                      <c:pt idx="5">
                        <c:v>0.10476190476190478</c:v>
                      </c:pt>
                    </c:numCache>
                  </c:numRef>
                </c:val>
                <c:extLst xmlns:c15="http://schemas.microsoft.com/office/drawing/2012/chart">
                  <c:ext xmlns:c16="http://schemas.microsoft.com/office/drawing/2014/chart" uri="{C3380CC4-5D6E-409C-BE32-E72D297353CC}">
                    <c16:uniqueId val="{00000005-7084-49F7-B88D-90694426A9E5}"/>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8827405261039063"/>
          <c:y val="0.22270779802174226"/>
          <c:w val="0.19038194346683379"/>
          <c:h val="0.102511597943535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Langue maternelle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47335390397E-2"/>
          <c:y val="0.20676729760449788"/>
          <c:w val="0.91609317901809151"/>
          <c:h val="0.66773696356987877"/>
        </c:manualLayout>
      </c:layout>
      <c:barChart>
        <c:barDir val="col"/>
        <c:grouping val="clustered"/>
        <c:varyColors val="0"/>
        <c:ser>
          <c:idx val="0"/>
          <c:order val="0"/>
          <c:tx>
            <c:strRef>
              <c:f>'Profil démographique'!$L$61</c:f>
              <c:strCache>
                <c:ptCount val="1"/>
                <c:pt idx="0">
                  <c:v>Hommes</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démographique'!$N$62:$N$65</c:f>
                <c:numCache>
                  <c:formatCode>General</c:formatCode>
                  <c:ptCount val="4"/>
                  <c:pt idx="0">
                    <c:v>7.0000000000000007E-2</c:v>
                  </c:pt>
                  <c:pt idx="1">
                    <c:v>7.0000000000000007E-2</c:v>
                  </c:pt>
                  <c:pt idx="2">
                    <c:v>7.0000000000000007E-2</c:v>
                  </c:pt>
                  <c:pt idx="3">
                    <c:v>6.9999999999999979E-2</c:v>
                  </c:pt>
                </c:numCache>
              </c:numRef>
            </c:plus>
            <c:minus>
              <c:numRef>
                <c:f>'Profil démographique'!$M$62:$M$65</c:f>
                <c:numCache>
                  <c:formatCode>General</c:formatCode>
                  <c:ptCount val="4"/>
                  <c:pt idx="0">
                    <c:v>1.5000000000000013E-2</c:v>
                  </c:pt>
                  <c:pt idx="1">
                    <c:v>0.09</c:v>
                  </c:pt>
                  <c:pt idx="2">
                    <c:v>1.5000000000000013E-2</c:v>
                  </c:pt>
                  <c:pt idx="3">
                    <c:v>1.4999999999999986E-2</c:v>
                  </c:pt>
                </c:numCache>
              </c:numRef>
            </c:minus>
            <c:spPr>
              <a:noFill/>
              <a:ln w="25400" cap="flat" cmpd="sng" algn="ctr">
                <a:solidFill>
                  <a:schemeClr val="tx1"/>
                </a:solidFill>
                <a:round/>
              </a:ln>
              <a:effectLst/>
            </c:spPr>
          </c:errBars>
          <c:cat>
            <c:strRef>
              <c:f>'Profil démographique'!$K$62:$K$65</c:f>
              <c:strCache>
                <c:ptCount val="4"/>
                <c:pt idx="0">
                  <c:v>Langue 1</c:v>
                </c:pt>
                <c:pt idx="1">
                  <c:v>Langue 2</c:v>
                </c:pt>
                <c:pt idx="2">
                  <c:v>Langue 3</c:v>
                </c:pt>
                <c:pt idx="3">
                  <c:v>Autre</c:v>
                </c:pt>
              </c:strCache>
            </c:strRef>
          </c:cat>
          <c:val>
            <c:numRef>
              <c:f>'Profil démographique'!$L$62:$L$65</c:f>
              <c:numCache>
                <c:formatCode>0%</c:formatCode>
                <c:ptCount val="4"/>
                <c:pt idx="0">
                  <c:v>0.33333333333333331</c:v>
                </c:pt>
                <c:pt idx="1">
                  <c:v>0.26666666666666666</c:v>
                </c:pt>
                <c:pt idx="2">
                  <c:v>0.21904761904761905</c:v>
                </c:pt>
                <c:pt idx="3">
                  <c:v>0.18095238095238095</c:v>
                </c:pt>
              </c:numCache>
            </c:numRef>
          </c:val>
          <c:extLst>
            <c:ext xmlns:c16="http://schemas.microsoft.com/office/drawing/2014/chart" uri="{C3380CC4-5D6E-409C-BE32-E72D297353CC}">
              <c16:uniqueId val="{00000000-6C6F-437A-A989-21B3A0B068DA}"/>
            </c:ext>
          </c:extLst>
        </c:ser>
        <c:ser>
          <c:idx val="4"/>
          <c:order val="4"/>
          <c:spPr>
            <a:solidFill>
              <a:schemeClr val="accent2">
                <a:shade val="70000"/>
              </a:schemeClr>
            </a:solidFill>
            <a:ln>
              <a:noFill/>
            </a:ln>
            <a:effectLst/>
          </c:spPr>
          <c:invertIfNegative val="0"/>
          <c:cat>
            <c:strRef>
              <c:f>'Profil démographique'!$K$62:$K$65</c:f>
              <c:strCache>
                <c:ptCount val="4"/>
                <c:pt idx="0">
                  <c:v>Langue 1</c:v>
                </c:pt>
                <c:pt idx="1">
                  <c:v>Langue 2</c:v>
                </c:pt>
                <c:pt idx="2">
                  <c:v>Langue 3</c:v>
                </c:pt>
                <c:pt idx="3">
                  <c:v>Autre</c:v>
                </c:pt>
              </c:strCache>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5-6C6F-437A-A989-21B3A0B068DA}"/>
            </c:ext>
          </c:extLst>
        </c:ser>
        <c:ser>
          <c:idx val="5"/>
          <c:order val="5"/>
          <c:tx>
            <c:strRef>
              <c:f>'Profil démographique'!$O$61</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démographique'!$Q$62:$Q$65</c:f>
                <c:numCache>
                  <c:formatCode>General</c:formatCode>
                  <c:ptCount val="4"/>
                  <c:pt idx="0">
                    <c:v>6.9999999999999979E-2</c:v>
                  </c:pt>
                  <c:pt idx="1">
                    <c:v>7.0000000000000007E-2</c:v>
                  </c:pt>
                  <c:pt idx="2">
                    <c:v>7.0000000000000007E-2</c:v>
                  </c:pt>
                  <c:pt idx="3">
                    <c:v>7.0000000000000007E-2</c:v>
                  </c:pt>
                </c:numCache>
              </c:numRef>
            </c:plus>
            <c:minus>
              <c:numRef>
                <c:f>'Profil démographique'!$P$62:$P$65</c:f>
                <c:numCache>
                  <c:formatCode>General</c:formatCode>
                  <c:ptCount val="4"/>
                  <c:pt idx="0">
                    <c:v>1.4999999999999986E-2</c:v>
                  </c:pt>
                  <c:pt idx="1">
                    <c:v>1.5000000000000013E-2</c:v>
                  </c:pt>
                  <c:pt idx="2">
                    <c:v>0.06</c:v>
                  </c:pt>
                  <c:pt idx="3">
                    <c:v>1.5000000000000013E-2</c:v>
                  </c:pt>
                </c:numCache>
              </c:numRef>
            </c:minus>
            <c:spPr>
              <a:noFill/>
              <a:ln w="25400" cap="flat" cmpd="sng" algn="ctr">
                <a:solidFill>
                  <a:schemeClr val="tx1"/>
                </a:solidFill>
                <a:round/>
              </a:ln>
              <a:effectLst/>
            </c:spPr>
          </c:errBars>
          <c:cat>
            <c:strRef>
              <c:f>'Profil démographique'!$K$62:$K$65</c:f>
              <c:strCache>
                <c:ptCount val="4"/>
                <c:pt idx="0">
                  <c:v>Langue 1</c:v>
                </c:pt>
                <c:pt idx="1">
                  <c:v>Langue 2</c:v>
                </c:pt>
                <c:pt idx="2">
                  <c:v>Langue 3</c:v>
                </c:pt>
                <c:pt idx="3">
                  <c:v>Autre</c:v>
                </c:pt>
              </c:strCache>
            </c:strRef>
          </c:cat>
          <c:val>
            <c:numRef>
              <c:f>'Profil démographique'!$O$62:$O$65</c:f>
              <c:numCache>
                <c:formatCode>0%</c:formatCode>
                <c:ptCount val="4"/>
                <c:pt idx="0">
                  <c:v>0.23595505617977527</c:v>
                </c:pt>
                <c:pt idx="1">
                  <c:v>0.33707865168539325</c:v>
                </c:pt>
                <c:pt idx="2">
                  <c:v>0.16853932584269662</c:v>
                </c:pt>
                <c:pt idx="3">
                  <c:v>0.25842696629213485</c:v>
                </c:pt>
              </c:numCache>
            </c:numRef>
          </c:val>
          <c:extLst>
            <c:ext xmlns:c16="http://schemas.microsoft.com/office/drawing/2014/chart" uri="{C3380CC4-5D6E-409C-BE32-E72D297353CC}">
              <c16:uniqueId val="{00000001-6C6F-437A-A989-21B3A0B068DA}"/>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spPr>
                  <a:solidFill>
                    <a:schemeClr val="accent2">
                      <a:tint val="70000"/>
                    </a:schemeClr>
                  </a:solidFill>
                  <a:ln>
                    <a:noFill/>
                  </a:ln>
                  <a:effectLst/>
                </c:spPr>
                <c:invertIfNegative val="0"/>
                <c:cat>
                  <c:strRef>
                    <c:extLst>
                      <c:ext uri="{02D57815-91ED-43cb-92C2-25804820EDAC}">
                        <c15:formulaRef>
                          <c15:sqref>'Profil démographique'!$K$62:$K$65</c15:sqref>
                        </c15:formulaRef>
                      </c:ext>
                    </c:extLst>
                    <c:strCache>
                      <c:ptCount val="4"/>
                      <c:pt idx="0">
                        <c:v>Langue 1</c:v>
                      </c:pt>
                      <c:pt idx="1">
                        <c:v>Langue 2</c:v>
                      </c:pt>
                      <c:pt idx="2">
                        <c:v>Langue 3</c:v>
                      </c:pt>
                      <c:pt idx="3">
                        <c:v>Autre</c:v>
                      </c:pt>
                    </c:strCache>
                  </c:strRef>
                </c:cat>
                <c:val>
                  <c:numRef>
                    <c:extLst>
                      <c:ext uri="{02D57815-91ED-43cb-92C2-25804820EDAC}">
                        <c15:formulaRef>
                          <c15:sqref>'[1]Profil de l''enquete'!#REF!</c15:sqref>
                        </c15:formulaRef>
                      </c:ext>
                    </c:extLst>
                    <c:numCache>
                      <c:formatCode>General</c:formatCode>
                      <c:ptCount val="1"/>
                      <c:pt idx="0">
                        <c:v>1</c:v>
                      </c:pt>
                    </c:numCache>
                  </c:numRef>
                </c:val>
                <c:extLst>
                  <c:ext xmlns:c16="http://schemas.microsoft.com/office/drawing/2014/chart" uri="{C3380CC4-5D6E-409C-BE32-E72D297353CC}">
                    <c16:uniqueId val="{00000002-6C6F-437A-A989-21B3A0B068DA}"/>
                  </c:ext>
                </c:extLst>
              </c15:ser>
            </c15:filteredBarSeries>
            <c15:filteredBarSeries>
              <c15:ser>
                <c:idx val="2"/>
                <c:order val="2"/>
                <c:spPr>
                  <a:solidFill>
                    <a:schemeClr val="accent2">
                      <a:tint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démographique'!$K$62:$K$65</c15:sqref>
                        </c15:formulaRef>
                      </c:ext>
                    </c:extLst>
                    <c:strCache>
                      <c:ptCount val="4"/>
                      <c:pt idx="0">
                        <c:v>Langue 1</c:v>
                      </c:pt>
                      <c:pt idx="1">
                        <c:v>Langue 2</c:v>
                      </c:pt>
                      <c:pt idx="2">
                        <c:v>Langue 3</c:v>
                      </c:pt>
                      <c:pt idx="3">
                        <c:v>Autre</c:v>
                      </c:pt>
                    </c:strCache>
                  </c:strRef>
                </c:cat>
                <c:val>
                  <c:numRef>
                    <c:extLst xmlns:c15="http://schemas.microsoft.com/office/drawing/2012/chart">
                      <c:ext xmlns:c15="http://schemas.microsoft.com/office/drawing/2012/chart" uri="{02D57815-91ED-43cb-92C2-25804820EDAC}">
                        <c15:formulaRef>
                          <c15:sqref>'Profil démographique'!$M$21:$M$23</c15:sqref>
                        </c15:formulaRef>
                      </c:ext>
                    </c:extLst>
                    <c:numCache>
                      <c:formatCode>0%</c:formatCode>
                      <c:ptCount val="3"/>
                      <c:pt idx="0">
                        <c:v>1.5000000000000013E-2</c:v>
                      </c:pt>
                      <c:pt idx="1">
                        <c:v>3.9523809523809517E-2</c:v>
                      </c:pt>
                      <c:pt idx="2">
                        <c:v>1.4999999999999999E-2</c:v>
                      </c:pt>
                    </c:numCache>
                  </c:numRef>
                </c:val>
                <c:extLst xmlns:c15="http://schemas.microsoft.com/office/drawing/2012/chart">
                  <c:ext xmlns:c16="http://schemas.microsoft.com/office/drawing/2014/chart" uri="{C3380CC4-5D6E-409C-BE32-E72D297353CC}">
                    <c16:uniqueId val="{00000003-6C6F-437A-A989-21B3A0B068DA}"/>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démographique'!$K$62:$K$65</c15:sqref>
                        </c15:formulaRef>
                      </c:ext>
                    </c:extLst>
                    <c:strCache>
                      <c:ptCount val="4"/>
                      <c:pt idx="0">
                        <c:v>Langue 1</c:v>
                      </c:pt>
                      <c:pt idx="1">
                        <c:v>Langue 2</c:v>
                      </c:pt>
                      <c:pt idx="2">
                        <c:v>Langue 3</c:v>
                      </c:pt>
                      <c:pt idx="3">
                        <c:v>Autre</c:v>
                      </c:pt>
                    </c:strCache>
                  </c:strRef>
                </c:cat>
                <c:val>
                  <c:numRef>
                    <c:extLst xmlns:c15="http://schemas.microsoft.com/office/drawing/2012/chart">
                      <c:ext xmlns:c15="http://schemas.microsoft.com/office/drawing/2012/chart" uri="{02D57815-91ED-43cb-92C2-25804820EDAC}">
                        <c15:formulaRef>
                          <c15:sqref>'Profil démographique'!$N$21:$N$23</c15:sqref>
                        </c15:formulaRef>
                      </c:ext>
                    </c:extLst>
                    <c:numCache>
                      <c:formatCode>0%</c:formatCode>
                      <c:ptCount val="3"/>
                      <c:pt idx="0">
                        <c:v>7.0000000000000007E-2</c:v>
                      </c:pt>
                      <c:pt idx="1">
                        <c:v>6.9999999999999979E-2</c:v>
                      </c:pt>
                      <c:pt idx="2">
                        <c:v>7.0000000000000007E-2</c:v>
                      </c:pt>
                    </c:numCache>
                  </c:numRef>
                </c:val>
                <c:extLst xmlns:c15="http://schemas.microsoft.com/office/drawing/2012/chart">
                  <c:ext xmlns:c16="http://schemas.microsoft.com/office/drawing/2014/chart" uri="{C3380CC4-5D6E-409C-BE32-E72D297353CC}">
                    <c16:uniqueId val="{00000004-6C6F-437A-A989-21B3A0B068DA}"/>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8827405261039063"/>
          <c:y val="0.22270779802174226"/>
          <c:w val="0.19038194346683379"/>
          <c:h val="0.102511597943535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L'activite</a:t>
            </a:r>
            <a:r>
              <a:rPr lang="en-US" baseline="0">
                <a:solidFill>
                  <a:schemeClr val="tx1"/>
                </a:solidFill>
              </a:rPr>
              <a:t> de generez vos revenus</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47335390397E-2"/>
          <c:y val="0.20676729760449788"/>
          <c:w val="0.91609317901809151"/>
          <c:h val="0.66773696356987877"/>
        </c:manualLayout>
      </c:layout>
      <c:barChart>
        <c:barDir val="col"/>
        <c:grouping val="clustered"/>
        <c:varyColors val="0"/>
        <c:ser>
          <c:idx val="0"/>
          <c:order val="0"/>
          <c:tx>
            <c:strRef>
              <c:f>'Profil démographique'!$L$34</c:f>
              <c:strCache>
                <c:ptCount val="1"/>
                <c:pt idx="0">
                  <c:v>Hommes</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démographique'!$N$35:$N$54</c:f>
                <c:numCache>
                  <c:formatCode>General</c:formatCode>
                  <c:ptCount val="20"/>
                  <c:pt idx="0">
                    <c:v>1.7142857142857154E-2</c:v>
                  </c:pt>
                  <c:pt idx="1">
                    <c:v>2.8571428571428581E-2</c:v>
                  </c:pt>
                  <c:pt idx="2">
                    <c:v>1.095238095238095E-2</c:v>
                  </c:pt>
                  <c:pt idx="3">
                    <c:v>3.5714285714285712E-2</c:v>
                  </c:pt>
                  <c:pt idx="4">
                    <c:v>4.2857142857142864E-2</c:v>
                  </c:pt>
                  <c:pt idx="5">
                    <c:v>2.238095238095239E-2</c:v>
                  </c:pt>
                  <c:pt idx="6">
                    <c:v>2.1428571428571432E-2</c:v>
                  </c:pt>
                  <c:pt idx="7">
                    <c:v>1.49047619047619E-2</c:v>
                  </c:pt>
                  <c:pt idx="8">
                    <c:v>1.095238095238095E-2</c:v>
                  </c:pt>
                  <c:pt idx="9">
                    <c:v>3.2380952380952385E-2</c:v>
                  </c:pt>
                  <c:pt idx="10">
                    <c:v>2.0952380952380951E-2</c:v>
                  </c:pt>
                  <c:pt idx="11">
                    <c:v>2.1904761904761899E-2</c:v>
                  </c:pt>
                  <c:pt idx="12">
                    <c:v>3.5714285714285712E-2</c:v>
                  </c:pt>
                  <c:pt idx="13">
                    <c:v>1.3333333333333336E-2</c:v>
                  </c:pt>
                  <c:pt idx="14">
                    <c:v>1.0476190476190476E-2</c:v>
                  </c:pt>
                  <c:pt idx="15">
                    <c:v>0</c:v>
                  </c:pt>
                  <c:pt idx="16">
                    <c:v>1.095238095238095E-2</c:v>
                  </c:pt>
                  <c:pt idx="17">
                    <c:v>1.1904761904761904E-2</c:v>
                  </c:pt>
                  <c:pt idx="18">
                    <c:v>0</c:v>
                  </c:pt>
                  <c:pt idx="19">
                    <c:v>1.0476190476190476E-2</c:v>
                  </c:pt>
                </c:numCache>
              </c:numRef>
            </c:plus>
            <c:minus>
              <c:numRef>
                <c:f>'Profil démographique'!$M$35:$M$54</c:f>
                <c:numCache>
                  <c:formatCode>General</c:formatCode>
                  <c:ptCount val="20"/>
                  <c:pt idx="0">
                    <c:v>4.2857142857142844E-2</c:v>
                  </c:pt>
                  <c:pt idx="1">
                    <c:v>6.142857142857143E-2</c:v>
                  </c:pt>
                  <c:pt idx="2">
                    <c:v>1.9047619047619049E-2</c:v>
                  </c:pt>
                  <c:pt idx="3">
                    <c:v>2.4285714285714285E-2</c:v>
                  </c:pt>
                  <c:pt idx="4">
                    <c:v>1.714285714285714E-2</c:v>
                  </c:pt>
                  <c:pt idx="5">
                    <c:v>7.6190476190476156E-3</c:v>
                  </c:pt>
                  <c:pt idx="6">
                    <c:v>8.5714285714285701E-3</c:v>
                  </c:pt>
                  <c:pt idx="7">
                    <c:v>1.3095238095238097E-2</c:v>
                  </c:pt>
                  <c:pt idx="8">
                    <c:v>9.0476190476190491E-3</c:v>
                  </c:pt>
                  <c:pt idx="9">
                    <c:v>2.7619047619047616E-2</c:v>
                  </c:pt>
                  <c:pt idx="10">
                    <c:v>9.0476190476190491E-3</c:v>
                  </c:pt>
                  <c:pt idx="11">
                    <c:v>1.8095238095238098E-2</c:v>
                  </c:pt>
                  <c:pt idx="12">
                    <c:v>3.428571428571428E-2</c:v>
                  </c:pt>
                  <c:pt idx="13">
                    <c:v>1.6666666666666663E-2</c:v>
                  </c:pt>
                  <c:pt idx="14">
                    <c:v>9.5238095238095247E-3</c:v>
                  </c:pt>
                  <c:pt idx="15">
                    <c:v>0</c:v>
                  </c:pt>
                  <c:pt idx="16">
                    <c:v>9.0476190476190491E-3</c:v>
                  </c:pt>
                  <c:pt idx="17">
                    <c:v>1.8095238095238098E-2</c:v>
                  </c:pt>
                  <c:pt idx="18">
                    <c:v>0</c:v>
                  </c:pt>
                  <c:pt idx="19">
                    <c:v>6.5238095238095246E-3</c:v>
                  </c:pt>
                </c:numCache>
              </c:numRef>
            </c:minus>
            <c:spPr>
              <a:noFill/>
              <a:ln w="12700" cap="flat" cmpd="sng" algn="ctr">
                <a:solidFill>
                  <a:schemeClr val="tx1"/>
                </a:solidFill>
                <a:round/>
              </a:ln>
              <a:effectLst/>
            </c:spPr>
          </c:errBars>
          <c:cat>
            <c:strRef>
              <c:f>'Profil démographique'!$K$35:$K$54</c:f>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f>'Profil démographique'!$L$35:$L$54</c:f>
              <c:numCache>
                <c:formatCode>0%</c:formatCode>
                <c:ptCount val="20"/>
                <c:pt idx="0">
                  <c:v>0.14285714285714285</c:v>
                </c:pt>
                <c:pt idx="1">
                  <c:v>0.17142857142857143</c:v>
                </c:pt>
                <c:pt idx="2">
                  <c:v>1.9047619047619049E-2</c:v>
                </c:pt>
                <c:pt idx="3">
                  <c:v>0.11428571428571428</c:v>
                </c:pt>
                <c:pt idx="4">
                  <c:v>5.7142857142857141E-2</c:v>
                </c:pt>
                <c:pt idx="5">
                  <c:v>4.7619047619047616E-2</c:v>
                </c:pt>
                <c:pt idx="6">
                  <c:v>2.8571428571428571E-2</c:v>
                </c:pt>
                <c:pt idx="7">
                  <c:v>3.8095238095238099E-2</c:v>
                </c:pt>
                <c:pt idx="8">
                  <c:v>1.9047619047619049E-2</c:v>
                </c:pt>
                <c:pt idx="9">
                  <c:v>4.7619047619047616E-2</c:v>
                </c:pt>
                <c:pt idx="10">
                  <c:v>1.9047619047619049E-2</c:v>
                </c:pt>
                <c:pt idx="11">
                  <c:v>3.8095238095238099E-2</c:v>
                </c:pt>
                <c:pt idx="12">
                  <c:v>0.11428571428571428</c:v>
                </c:pt>
                <c:pt idx="13">
                  <c:v>6.6666666666666666E-2</c:v>
                </c:pt>
                <c:pt idx="14">
                  <c:v>9.5238095238095247E-3</c:v>
                </c:pt>
                <c:pt idx="15">
                  <c:v>0</c:v>
                </c:pt>
                <c:pt idx="16">
                  <c:v>1.9047619047619049E-2</c:v>
                </c:pt>
                <c:pt idx="17">
                  <c:v>3.8095238095238099E-2</c:v>
                </c:pt>
                <c:pt idx="18">
                  <c:v>0</c:v>
                </c:pt>
                <c:pt idx="19">
                  <c:v>9.5238095238095247E-3</c:v>
                </c:pt>
              </c:numCache>
            </c:numRef>
          </c:val>
          <c:extLst>
            <c:ext xmlns:c16="http://schemas.microsoft.com/office/drawing/2014/chart" uri="{C3380CC4-5D6E-409C-BE32-E72D297353CC}">
              <c16:uniqueId val="{00000000-5FDF-4FF2-9D8F-2E5F0657C77F}"/>
            </c:ext>
          </c:extLst>
        </c:ser>
        <c:ser>
          <c:idx val="4"/>
          <c:order val="4"/>
          <c:spPr>
            <a:solidFill>
              <a:schemeClr val="accent2">
                <a:shade val="70000"/>
              </a:schemeClr>
            </a:solidFill>
            <a:ln>
              <a:noFill/>
            </a:ln>
            <a:effectLst/>
          </c:spPr>
          <c:invertIfNegative val="0"/>
          <c:cat>
            <c:strRef>
              <c:f>'Profil démographique'!$K$35:$K$54</c:f>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1-5FDF-4FF2-9D8F-2E5F0657C77F}"/>
            </c:ext>
          </c:extLst>
        </c:ser>
        <c:ser>
          <c:idx val="5"/>
          <c:order val="5"/>
          <c:tx>
            <c:strRef>
              <c:f>'Profil démographique'!$O$34</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démographique'!$Q$35:$Q$54</c:f>
                <c:numCache>
                  <c:formatCode>General</c:formatCode>
                  <c:ptCount val="20"/>
                  <c:pt idx="0">
                    <c:v>1.3820224719101132E-2</c:v>
                  </c:pt>
                  <c:pt idx="1">
                    <c:v>8.7640449438202254E-3</c:v>
                  </c:pt>
                  <c:pt idx="2">
                    <c:v>5.1460674157303377E-2</c:v>
                  </c:pt>
                  <c:pt idx="3">
                    <c:v>8.7640449438202254E-3</c:v>
                  </c:pt>
                  <c:pt idx="4">
                    <c:v>7.528089887640449E-3</c:v>
                  </c:pt>
                  <c:pt idx="5">
                    <c:v>3.6404494382022479E-2</c:v>
                  </c:pt>
                  <c:pt idx="6">
                    <c:v>0</c:v>
                  </c:pt>
                  <c:pt idx="7">
                    <c:v>7.528089887640449E-3</c:v>
                  </c:pt>
                  <c:pt idx="8">
                    <c:v>1.7528089887640451E-2</c:v>
                  </c:pt>
                  <c:pt idx="9">
                    <c:v>7.528089887640449E-3</c:v>
                  </c:pt>
                  <c:pt idx="10">
                    <c:v>0</c:v>
                  </c:pt>
                  <c:pt idx="11">
                    <c:v>8.7640449438202254E-3</c:v>
                  </c:pt>
                  <c:pt idx="12">
                    <c:v>3.7640449438202245E-2</c:v>
                  </c:pt>
                  <c:pt idx="13">
                    <c:v>3.0112359550561796E-2</c:v>
                  </c:pt>
                  <c:pt idx="14">
                    <c:v>1.2528089887640453E-2</c:v>
                  </c:pt>
                  <c:pt idx="15">
                    <c:v>1.3820224719101132E-2</c:v>
                  </c:pt>
                  <c:pt idx="16">
                    <c:v>1.3820224719101132E-2</c:v>
                  </c:pt>
                  <c:pt idx="17">
                    <c:v>1.6292134831460678E-2</c:v>
                  </c:pt>
                  <c:pt idx="18">
                    <c:v>5.0561797752809029E-3</c:v>
                  </c:pt>
                  <c:pt idx="19">
                    <c:v>4.7640449438202254E-2</c:v>
                  </c:pt>
                </c:numCache>
              </c:numRef>
            </c:plus>
            <c:minus>
              <c:numRef>
                <c:f>'Profil démographique'!$P$35:$P$54</c:f>
                <c:numCache>
                  <c:formatCode>General</c:formatCode>
                  <c:ptCount val="20"/>
                  <c:pt idx="0">
                    <c:v>1.6179775280898874E-2</c:v>
                  </c:pt>
                  <c:pt idx="1">
                    <c:v>9.2359550561797749E-3</c:v>
                  </c:pt>
                  <c:pt idx="2">
                    <c:v>5.8539325842696624E-2</c:v>
                  </c:pt>
                  <c:pt idx="3">
                    <c:v>1.0235955056179774E-2</c:v>
                  </c:pt>
                  <c:pt idx="4">
                    <c:v>1.247191011235955E-2</c:v>
                  </c:pt>
                  <c:pt idx="5">
                    <c:v>3.3595505617977528E-2</c:v>
                  </c:pt>
                  <c:pt idx="6">
                    <c:v>0</c:v>
                  </c:pt>
                  <c:pt idx="7">
                    <c:v>1.7471910112359549E-2</c:v>
                  </c:pt>
                  <c:pt idx="8">
                    <c:v>1.9471910112359551E-2</c:v>
                  </c:pt>
                  <c:pt idx="9">
                    <c:v>1.6471910112359552E-2</c:v>
                  </c:pt>
                  <c:pt idx="10">
                    <c:v>0</c:v>
                  </c:pt>
                  <c:pt idx="11">
                    <c:v>1.0235955056179774E-2</c:v>
                  </c:pt>
                  <c:pt idx="12">
                    <c:v>3.2359550561797748E-2</c:v>
                  </c:pt>
                  <c:pt idx="13">
                    <c:v>1.9887640449438193E-2</c:v>
                  </c:pt>
                  <c:pt idx="14">
                    <c:v>1.7471910112359549E-2</c:v>
                  </c:pt>
                  <c:pt idx="15">
                    <c:v>1.6179775280898874E-2</c:v>
                  </c:pt>
                  <c:pt idx="16">
                    <c:v>1.6179775280898874E-2</c:v>
                  </c:pt>
                  <c:pt idx="17">
                    <c:v>1.3707865168539324E-2</c:v>
                  </c:pt>
                  <c:pt idx="18">
                    <c:v>2.4943820224719099E-2</c:v>
                  </c:pt>
                  <c:pt idx="19">
                    <c:v>2.2359550561797753E-2</c:v>
                  </c:pt>
                </c:numCache>
              </c:numRef>
            </c:minus>
            <c:spPr>
              <a:noFill/>
              <a:ln w="12700" cap="flat" cmpd="sng" algn="ctr">
                <a:solidFill>
                  <a:schemeClr val="tx1"/>
                </a:solidFill>
                <a:round/>
              </a:ln>
              <a:effectLst/>
            </c:spPr>
          </c:errBars>
          <c:cat>
            <c:strRef>
              <c:f>'Profil démographique'!$K$35:$K$54</c:f>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f>'Profil démographique'!$O$35:$O$54</c:f>
              <c:numCache>
                <c:formatCode>0%</c:formatCode>
                <c:ptCount val="20"/>
                <c:pt idx="0">
                  <c:v>5.6179775280898875E-2</c:v>
                </c:pt>
                <c:pt idx="1">
                  <c:v>1.1235955056179775E-2</c:v>
                </c:pt>
                <c:pt idx="2">
                  <c:v>0.16853932584269662</c:v>
                </c:pt>
                <c:pt idx="3">
                  <c:v>1.1235955056179775E-2</c:v>
                </c:pt>
                <c:pt idx="4">
                  <c:v>2.247191011235955E-2</c:v>
                </c:pt>
                <c:pt idx="5">
                  <c:v>0.12359550561797752</c:v>
                </c:pt>
                <c:pt idx="6">
                  <c:v>0</c:v>
                </c:pt>
                <c:pt idx="7">
                  <c:v>2.247191011235955E-2</c:v>
                </c:pt>
                <c:pt idx="8">
                  <c:v>2.247191011235955E-2</c:v>
                </c:pt>
                <c:pt idx="9">
                  <c:v>2.247191011235955E-2</c:v>
                </c:pt>
                <c:pt idx="10">
                  <c:v>0</c:v>
                </c:pt>
                <c:pt idx="11">
                  <c:v>1.1235955056179775E-2</c:v>
                </c:pt>
                <c:pt idx="12">
                  <c:v>0.11235955056179775</c:v>
                </c:pt>
                <c:pt idx="13">
                  <c:v>8.98876404494382E-2</c:v>
                </c:pt>
                <c:pt idx="14">
                  <c:v>2.247191011235955E-2</c:v>
                </c:pt>
                <c:pt idx="15">
                  <c:v>5.6179775280898875E-2</c:v>
                </c:pt>
                <c:pt idx="16">
                  <c:v>5.6179775280898875E-2</c:v>
                </c:pt>
                <c:pt idx="17">
                  <c:v>3.3707865168539325E-2</c:v>
                </c:pt>
                <c:pt idx="18">
                  <c:v>4.49438202247191E-2</c:v>
                </c:pt>
                <c:pt idx="19">
                  <c:v>0.11235955056179775</c:v>
                </c:pt>
              </c:numCache>
            </c:numRef>
          </c:val>
          <c:extLst>
            <c:ext xmlns:c16="http://schemas.microsoft.com/office/drawing/2014/chart" uri="{C3380CC4-5D6E-409C-BE32-E72D297353CC}">
              <c16:uniqueId val="{00000002-5FDF-4FF2-9D8F-2E5F0657C77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spPr>
                  <a:solidFill>
                    <a:schemeClr val="accent2">
                      <a:tint val="70000"/>
                    </a:schemeClr>
                  </a:solidFill>
                  <a:ln>
                    <a:noFill/>
                  </a:ln>
                  <a:effectLst/>
                </c:spPr>
                <c:invertIfNegative val="0"/>
                <c:cat>
                  <c:strRef>
                    <c:extLst>
                      <c:ext uri="{02D57815-91ED-43cb-92C2-25804820EDAC}">
                        <c15:formulaRef>
                          <c15:sqref>'Profil démographique'!$K$35:$K$54</c15:sqref>
                        </c15:formulaRef>
                      </c:ext>
                    </c:extLst>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extLst>
                      <c:ext uri="{02D57815-91ED-43cb-92C2-25804820EDAC}">
                        <c15:formulaRef>
                          <c15:sqref>'[1]Profil de l''enquete'!#REF!</c15:sqref>
                        </c15:formulaRef>
                      </c:ext>
                    </c:extLst>
                    <c:numCache>
                      <c:formatCode>General</c:formatCode>
                      <c:ptCount val="1"/>
                      <c:pt idx="0">
                        <c:v>1</c:v>
                      </c:pt>
                    </c:numCache>
                  </c:numRef>
                </c:val>
                <c:extLst>
                  <c:ext xmlns:c16="http://schemas.microsoft.com/office/drawing/2014/chart" uri="{C3380CC4-5D6E-409C-BE32-E72D297353CC}">
                    <c16:uniqueId val="{00000003-5FDF-4FF2-9D8F-2E5F0657C77F}"/>
                  </c:ext>
                </c:extLst>
              </c15:ser>
            </c15:filteredBarSeries>
            <c15:filteredBarSeries>
              <c15:ser>
                <c:idx val="2"/>
                <c:order val="2"/>
                <c:spPr>
                  <a:solidFill>
                    <a:schemeClr val="accent2">
                      <a:tint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démographique'!$K$35:$K$54</c15:sqref>
                        </c15:formulaRef>
                      </c:ext>
                    </c:extLst>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extLst xmlns:c15="http://schemas.microsoft.com/office/drawing/2012/chart">
                      <c:ext xmlns:c15="http://schemas.microsoft.com/office/drawing/2012/chart" uri="{02D57815-91ED-43cb-92C2-25804820EDAC}">
                        <c15:formulaRef>
                          <c15:sqref>'Profil démographique'!$M$21:$M$26</c15:sqref>
                        </c15:formulaRef>
                      </c:ext>
                    </c:extLst>
                    <c:numCache>
                      <c:formatCode>0%</c:formatCode>
                      <c:ptCount val="6"/>
                      <c:pt idx="0">
                        <c:v>1.5000000000000013E-2</c:v>
                      </c:pt>
                      <c:pt idx="1">
                        <c:v>3.9523809523809517E-2</c:v>
                      </c:pt>
                      <c:pt idx="2">
                        <c:v>1.4999999999999999E-2</c:v>
                      </c:pt>
                      <c:pt idx="3">
                        <c:v>4.0952380952380935E-2</c:v>
                      </c:pt>
                      <c:pt idx="4">
                        <c:v>1.4999999999999999E-2</c:v>
                      </c:pt>
                      <c:pt idx="5">
                        <c:v>1.4999999999999999E-2</c:v>
                      </c:pt>
                    </c:numCache>
                  </c:numRef>
                </c:val>
                <c:extLst xmlns:c15="http://schemas.microsoft.com/office/drawing/2012/chart">
                  <c:ext xmlns:c16="http://schemas.microsoft.com/office/drawing/2014/chart" uri="{C3380CC4-5D6E-409C-BE32-E72D297353CC}">
                    <c16:uniqueId val="{00000004-5FDF-4FF2-9D8F-2E5F0657C77F}"/>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démographique'!$K$35:$K$54</c15:sqref>
                        </c15:formulaRef>
                      </c:ext>
                    </c:extLst>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extLst xmlns:c15="http://schemas.microsoft.com/office/drawing/2012/chart">
                      <c:ext xmlns:c15="http://schemas.microsoft.com/office/drawing/2012/chart" uri="{02D57815-91ED-43cb-92C2-25804820EDAC}">
                        <c15:formulaRef>
                          <c15:sqref>'Profil démographique'!$N$21:$N$26</c15:sqref>
                        </c15:formulaRef>
                      </c:ext>
                    </c:extLst>
                    <c:numCache>
                      <c:formatCode>0%</c:formatCode>
                      <c:ptCount val="6"/>
                      <c:pt idx="0">
                        <c:v>7.0000000000000007E-2</c:v>
                      </c:pt>
                      <c:pt idx="1">
                        <c:v>6.9999999999999979E-2</c:v>
                      </c:pt>
                      <c:pt idx="2">
                        <c:v>7.0000000000000007E-2</c:v>
                      </c:pt>
                      <c:pt idx="3">
                        <c:v>6.9999999999999979E-2</c:v>
                      </c:pt>
                      <c:pt idx="4">
                        <c:v>9.6190476190476187E-2</c:v>
                      </c:pt>
                      <c:pt idx="5">
                        <c:v>0.10476190476190478</c:v>
                      </c:pt>
                    </c:numCache>
                  </c:numRef>
                </c:val>
                <c:extLst xmlns:c15="http://schemas.microsoft.com/office/drawing/2012/chart">
                  <c:ext xmlns:c16="http://schemas.microsoft.com/office/drawing/2014/chart" uri="{C3380CC4-5D6E-409C-BE32-E72D297353CC}">
                    <c16:uniqueId val="{00000005-5FDF-4FF2-9D8F-2E5F0657C77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8827405261039063"/>
          <c:y val="0.22270779802174226"/>
          <c:w val="0.19038194346683379"/>
          <c:h val="0.102511597943535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aux agents de santé,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'!$M$9</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34-4CD9-AE99-987E714D37E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'!$O$10:$O$14</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'!$N$10:$N$14</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'!$M$10:$M$14</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D034-4CD9-AE99-987E714D37E7}"/>
            </c:ext>
          </c:extLst>
        </c:ser>
        <c:ser>
          <c:idx val="3"/>
          <c:order val="3"/>
          <c:tx>
            <c:strRef>
              <c:f>'Confiance l''information santé '!$P$9</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'!$R$10:$R$14</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'!$Q$10:$Q$14</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'!$P$10:$P$14</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D034-4CD9-AE99-987E714D37E7}"/>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D034-4CD9-AE99-987E714D37E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D034-4CD9-AE99-987E714D37E7}"/>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Langue principale</a:t>
            </a:r>
            <a:r>
              <a:rPr lang="en-US" baseline="0">
                <a:solidFill>
                  <a:schemeClr val="tx1"/>
                </a:solidFill>
              </a:rPr>
              <a:t> parlee</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47335390397E-2"/>
          <c:y val="0.20676729760449788"/>
          <c:w val="0.91609317901809151"/>
          <c:h val="0.66773696356987877"/>
        </c:manualLayout>
      </c:layout>
      <c:barChart>
        <c:barDir val="col"/>
        <c:grouping val="clustered"/>
        <c:varyColors val="0"/>
        <c:ser>
          <c:idx val="0"/>
          <c:order val="0"/>
          <c:tx>
            <c:strRef>
              <c:f>'Profil démographique'!$L$72</c:f>
              <c:strCache>
                <c:ptCount val="1"/>
                <c:pt idx="0">
                  <c:v>Hommes</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démographique'!$N$73:$N$76</c:f>
                <c:numCache>
                  <c:formatCode>General</c:formatCode>
                  <c:ptCount val="4"/>
                  <c:pt idx="0">
                    <c:v>7.0000000000000007E-2</c:v>
                  </c:pt>
                  <c:pt idx="1">
                    <c:v>7.0000000000000007E-2</c:v>
                  </c:pt>
                  <c:pt idx="2">
                    <c:v>7.0000000000000007E-2</c:v>
                  </c:pt>
                  <c:pt idx="3">
                    <c:v>6.9999999999999993E-2</c:v>
                  </c:pt>
                </c:numCache>
              </c:numRef>
            </c:plus>
            <c:minus>
              <c:numRef>
                <c:f>'Profil démographique'!$M$73:$M$76</c:f>
                <c:numCache>
                  <c:formatCode>General</c:formatCode>
                  <c:ptCount val="4"/>
                  <c:pt idx="0">
                    <c:v>1.5000000000000013E-2</c:v>
                  </c:pt>
                  <c:pt idx="1">
                    <c:v>8.9999999999999969E-2</c:v>
                  </c:pt>
                  <c:pt idx="2">
                    <c:v>1.5000000000000013E-2</c:v>
                  </c:pt>
                  <c:pt idx="3">
                    <c:v>1.4999999999999999E-2</c:v>
                  </c:pt>
                </c:numCache>
              </c:numRef>
            </c:minus>
            <c:spPr>
              <a:noFill/>
              <a:ln w="25400" cap="flat" cmpd="sng" algn="ctr">
                <a:solidFill>
                  <a:schemeClr val="tx1"/>
                </a:solidFill>
                <a:round/>
              </a:ln>
              <a:effectLst/>
            </c:spPr>
          </c:errBars>
          <c:cat>
            <c:strRef>
              <c:f>'Profil démographique'!$K$73:$K$76</c:f>
              <c:strCache>
                <c:ptCount val="4"/>
                <c:pt idx="0">
                  <c:v>Langue 1</c:v>
                </c:pt>
                <c:pt idx="1">
                  <c:v>Langue 2</c:v>
                </c:pt>
                <c:pt idx="2">
                  <c:v>Langue 3</c:v>
                </c:pt>
                <c:pt idx="3">
                  <c:v>Autre</c:v>
                </c:pt>
              </c:strCache>
            </c:strRef>
          </c:cat>
          <c:val>
            <c:numRef>
              <c:f>'Profil démographique'!$L$73:$L$76</c:f>
              <c:numCache>
                <c:formatCode>0%</c:formatCode>
                <c:ptCount val="4"/>
                <c:pt idx="0">
                  <c:v>0.2857142857142857</c:v>
                </c:pt>
                <c:pt idx="1">
                  <c:v>0.38095238095238093</c:v>
                </c:pt>
                <c:pt idx="2">
                  <c:v>0.21904761904761905</c:v>
                </c:pt>
                <c:pt idx="3">
                  <c:v>0.11428571428571428</c:v>
                </c:pt>
              </c:numCache>
            </c:numRef>
          </c:val>
          <c:extLst>
            <c:ext xmlns:c16="http://schemas.microsoft.com/office/drawing/2014/chart" uri="{C3380CC4-5D6E-409C-BE32-E72D297353CC}">
              <c16:uniqueId val="{00000000-DAC8-4822-9987-C0B4F0B373E6}"/>
            </c:ext>
          </c:extLst>
        </c:ser>
        <c:ser>
          <c:idx val="4"/>
          <c:order val="4"/>
          <c:spPr>
            <a:solidFill>
              <a:schemeClr val="accent2">
                <a:shade val="70000"/>
              </a:schemeClr>
            </a:solidFill>
            <a:ln>
              <a:noFill/>
            </a:ln>
            <a:effectLst/>
          </c:spPr>
          <c:invertIfNegative val="0"/>
          <c:cat>
            <c:strRef>
              <c:f>'Profil démographique'!$K$73:$K$76</c:f>
              <c:strCache>
                <c:ptCount val="4"/>
                <c:pt idx="0">
                  <c:v>Langue 1</c:v>
                </c:pt>
                <c:pt idx="1">
                  <c:v>Langue 2</c:v>
                </c:pt>
                <c:pt idx="2">
                  <c:v>Langue 3</c:v>
                </c:pt>
                <c:pt idx="3">
                  <c:v>Autre</c:v>
                </c:pt>
              </c:strCache>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5-DAC8-4822-9987-C0B4F0B373E6}"/>
            </c:ext>
          </c:extLst>
        </c:ser>
        <c:ser>
          <c:idx val="5"/>
          <c:order val="5"/>
          <c:tx>
            <c:strRef>
              <c:f>'Profil démographique'!$O$72</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démographique'!$Q$73:$Q$76</c:f>
                <c:numCache>
                  <c:formatCode>General</c:formatCode>
                  <c:ptCount val="4"/>
                  <c:pt idx="0">
                    <c:v>7.0000000000000007E-2</c:v>
                  </c:pt>
                  <c:pt idx="1">
                    <c:v>7.0000000000000007E-2</c:v>
                  </c:pt>
                  <c:pt idx="2">
                    <c:v>7.0000000000000007E-2</c:v>
                  </c:pt>
                  <c:pt idx="3">
                    <c:v>7.0000000000000007E-2</c:v>
                  </c:pt>
                </c:numCache>
              </c:numRef>
            </c:plus>
            <c:minus>
              <c:numRef>
                <c:f>'Profil démographique'!$P$73:$P$76</c:f>
                <c:numCache>
                  <c:formatCode>General</c:formatCode>
                  <c:ptCount val="4"/>
                  <c:pt idx="0">
                    <c:v>1.4999999999999986E-2</c:v>
                  </c:pt>
                  <c:pt idx="1">
                    <c:v>1.5000000000000013E-2</c:v>
                  </c:pt>
                  <c:pt idx="2">
                    <c:v>0.06</c:v>
                  </c:pt>
                  <c:pt idx="3">
                    <c:v>1.5000000000000013E-2</c:v>
                  </c:pt>
                </c:numCache>
              </c:numRef>
            </c:minus>
            <c:spPr>
              <a:noFill/>
              <a:ln w="25400" cap="flat" cmpd="sng" algn="ctr">
                <a:solidFill>
                  <a:schemeClr val="tx1"/>
                </a:solidFill>
                <a:round/>
              </a:ln>
              <a:effectLst/>
            </c:spPr>
          </c:errBars>
          <c:cat>
            <c:strRef>
              <c:f>'Profil démographique'!$K$73:$K$76</c:f>
              <c:strCache>
                <c:ptCount val="4"/>
                <c:pt idx="0">
                  <c:v>Langue 1</c:v>
                </c:pt>
                <c:pt idx="1">
                  <c:v>Langue 2</c:v>
                </c:pt>
                <c:pt idx="2">
                  <c:v>Langue 3</c:v>
                </c:pt>
                <c:pt idx="3">
                  <c:v>Autre</c:v>
                </c:pt>
              </c:strCache>
            </c:strRef>
          </c:cat>
          <c:val>
            <c:numRef>
              <c:f>'Profil démographique'!$O$73:$O$76</c:f>
              <c:numCache>
                <c:formatCode>0%</c:formatCode>
                <c:ptCount val="4"/>
                <c:pt idx="0">
                  <c:v>0.16853932584269662</c:v>
                </c:pt>
                <c:pt idx="1">
                  <c:v>0.42696629213483145</c:v>
                </c:pt>
                <c:pt idx="2">
                  <c:v>0.1797752808988764</c:v>
                </c:pt>
                <c:pt idx="3">
                  <c:v>0.2247191011235955</c:v>
                </c:pt>
              </c:numCache>
            </c:numRef>
          </c:val>
          <c:extLst>
            <c:ext xmlns:c16="http://schemas.microsoft.com/office/drawing/2014/chart" uri="{C3380CC4-5D6E-409C-BE32-E72D297353CC}">
              <c16:uniqueId val="{00000001-DAC8-4822-9987-C0B4F0B373E6}"/>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spPr>
                  <a:solidFill>
                    <a:schemeClr val="accent2">
                      <a:tint val="70000"/>
                    </a:schemeClr>
                  </a:solidFill>
                  <a:ln>
                    <a:noFill/>
                  </a:ln>
                  <a:effectLst/>
                </c:spPr>
                <c:invertIfNegative val="0"/>
                <c:cat>
                  <c:strRef>
                    <c:extLst>
                      <c:ext uri="{02D57815-91ED-43cb-92C2-25804820EDAC}">
                        <c15:formulaRef>
                          <c15:sqref>'Profil démographique'!$K$73:$K$76</c15:sqref>
                        </c15:formulaRef>
                      </c:ext>
                    </c:extLst>
                    <c:strCache>
                      <c:ptCount val="4"/>
                      <c:pt idx="0">
                        <c:v>Langue 1</c:v>
                      </c:pt>
                      <c:pt idx="1">
                        <c:v>Langue 2</c:v>
                      </c:pt>
                      <c:pt idx="2">
                        <c:v>Langue 3</c:v>
                      </c:pt>
                      <c:pt idx="3">
                        <c:v>Autre</c:v>
                      </c:pt>
                    </c:strCache>
                  </c:strRef>
                </c:cat>
                <c:val>
                  <c:numRef>
                    <c:extLst>
                      <c:ext uri="{02D57815-91ED-43cb-92C2-25804820EDAC}">
                        <c15:formulaRef>
                          <c15:sqref>'[1]Profil de l''enquete'!#REF!</c15:sqref>
                        </c15:formulaRef>
                      </c:ext>
                    </c:extLst>
                    <c:numCache>
                      <c:formatCode>General</c:formatCode>
                      <c:ptCount val="1"/>
                      <c:pt idx="0">
                        <c:v>1</c:v>
                      </c:pt>
                    </c:numCache>
                  </c:numRef>
                </c:val>
                <c:extLst>
                  <c:ext xmlns:c16="http://schemas.microsoft.com/office/drawing/2014/chart" uri="{C3380CC4-5D6E-409C-BE32-E72D297353CC}">
                    <c16:uniqueId val="{00000002-DAC8-4822-9987-C0B4F0B373E6}"/>
                  </c:ext>
                </c:extLst>
              </c15:ser>
            </c15:filteredBarSeries>
            <c15:filteredBarSeries>
              <c15:ser>
                <c:idx val="2"/>
                <c:order val="2"/>
                <c:spPr>
                  <a:solidFill>
                    <a:schemeClr val="accent2">
                      <a:tint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démographique'!$K$73:$K$76</c15:sqref>
                        </c15:formulaRef>
                      </c:ext>
                    </c:extLst>
                    <c:strCache>
                      <c:ptCount val="4"/>
                      <c:pt idx="0">
                        <c:v>Langue 1</c:v>
                      </c:pt>
                      <c:pt idx="1">
                        <c:v>Langue 2</c:v>
                      </c:pt>
                      <c:pt idx="2">
                        <c:v>Langue 3</c:v>
                      </c:pt>
                      <c:pt idx="3">
                        <c:v>Autre</c:v>
                      </c:pt>
                    </c:strCache>
                  </c:strRef>
                </c:cat>
                <c:val>
                  <c:numRef>
                    <c:extLst xmlns:c15="http://schemas.microsoft.com/office/drawing/2012/chart">
                      <c:ext xmlns:c15="http://schemas.microsoft.com/office/drawing/2012/chart" uri="{02D57815-91ED-43cb-92C2-25804820EDAC}">
                        <c15:formulaRef>
                          <c15:sqref>'Profil démographique'!$M$21:$M$23</c15:sqref>
                        </c15:formulaRef>
                      </c:ext>
                    </c:extLst>
                    <c:numCache>
                      <c:formatCode>0%</c:formatCode>
                      <c:ptCount val="3"/>
                      <c:pt idx="0">
                        <c:v>1.5000000000000013E-2</c:v>
                      </c:pt>
                      <c:pt idx="1">
                        <c:v>3.9523809523809517E-2</c:v>
                      </c:pt>
                      <c:pt idx="2">
                        <c:v>1.4999999999999999E-2</c:v>
                      </c:pt>
                    </c:numCache>
                  </c:numRef>
                </c:val>
                <c:extLst xmlns:c15="http://schemas.microsoft.com/office/drawing/2012/chart">
                  <c:ext xmlns:c16="http://schemas.microsoft.com/office/drawing/2014/chart" uri="{C3380CC4-5D6E-409C-BE32-E72D297353CC}">
                    <c16:uniqueId val="{00000003-DAC8-4822-9987-C0B4F0B373E6}"/>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démographique'!$K$73:$K$76</c15:sqref>
                        </c15:formulaRef>
                      </c:ext>
                    </c:extLst>
                    <c:strCache>
                      <c:ptCount val="4"/>
                      <c:pt idx="0">
                        <c:v>Langue 1</c:v>
                      </c:pt>
                      <c:pt idx="1">
                        <c:v>Langue 2</c:v>
                      </c:pt>
                      <c:pt idx="2">
                        <c:v>Langue 3</c:v>
                      </c:pt>
                      <c:pt idx="3">
                        <c:v>Autre</c:v>
                      </c:pt>
                    </c:strCache>
                  </c:strRef>
                </c:cat>
                <c:val>
                  <c:numRef>
                    <c:extLst xmlns:c15="http://schemas.microsoft.com/office/drawing/2012/chart">
                      <c:ext xmlns:c15="http://schemas.microsoft.com/office/drawing/2012/chart" uri="{02D57815-91ED-43cb-92C2-25804820EDAC}">
                        <c15:formulaRef>
                          <c15:sqref>'Profil démographique'!$N$21:$N$23</c15:sqref>
                        </c15:formulaRef>
                      </c:ext>
                    </c:extLst>
                    <c:numCache>
                      <c:formatCode>0%</c:formatCode>
                      <c:ptCount val="3"/>
                      <c:pt idx="0">
                        <c:v>7.0000000000000007E-2</c:v>
                      </c:pt>
                      <c:pt idx="1">
                        <c:v>6.9999999999999979E-2</c:v>
                      </c:pt>
                      <c:pt idx="2">
                        <c:v>7.0000000000000007E-2</c:v>
                      </c:pt>
                    </c:numCache>
                  </c:numRef>
                </c:val>
                <c:extLst xmlns:c15="http://schemas.microsoft.com/office/drawing/2012/chart">
                  <c:ext xmlns:c16="http://schemas.microsoft.com/office/drawing/2014/chart" uri="{C3380CC4-5D6E-409C-BE32-E72D297353CC}">
                    <c16:uniqueId val="{00000004-DAC8-4822-9987-C0B4F0B373E6}"/>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8827405261039063"/>
          <c:y val="0.22270779802174226"/>
          <c:w val="0.19038194346683379"/>
          <c:h val="0.102511597943535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Langue preferee</a:t>
            </a:r>
            <a:r>
              <a:rPr lang="en-US" baseline="0">
                <a:solidFill>
                  <a:schemeClr val="tx1"/>
                </a:solidFill>
              </a:rPr>
              <a:t> pour recevoir des informations sur la MVE</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47335390397E-2"/>
          <c:y val="0.20676729760449788"/>
          <c:w val="0.91609317901809151"/>
          <c:h val="0.66773696356987877"/>
        </c:manualLayout>
      </c:layout>
      <c:barChart>
        <c:barDir val="col"/>
        <c:grouping val="clustered"/>
        <c:varyColors val="0"/>
        <c:ser>
          <c:idx val="0"/>
          <c:order val="0"/>
          <c:tx>
            <c:strRef>
              <c:f>'Profil démographique'!$L$86</c:f>
              <c:strCache>
                <c:ptCount val="1"/>
                <c:pt idx="0">
                  <c:v>Hommes</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démographique'!$N$87:$N$90</c:f>
                <c:numCache>
                  <c:formatCode>General</c:formatCode>
                  <c:ptCount val="4"/>
                  <c:pt idx="0">
                    <c:v>7.0000000000000007E-2</c:v>
                  </c:pt>
                  <c:pt idx="1">
                    <c:v>7.0000000000000007E-2</c:v>
                  </c:pt>
                  <c:pt idx="2">
                    <c:v>7.0000000000000007E-2</c:v>
                  </c:pt>
                  <c:pt idx="3">
                    <c:v>6.9999999999999979E-2</c:v>
                  </c:pt>
                </c:numCache>
              </c:numRef>
            </c:plus>
            <c:minus>
              <c:numRef>
                <c:f>'Profil démographique'!$M$87:$M$90</c:f>
                <c:numCache>
                  <c:formatCode>General</c:formatCode>
                  <c:ptCount val="4"/>
                  <c:pt idx="0">
                    <c:v>1.5000000000000013E-2</c:v>
                  </c:pt>
                  <c:pt idx="1">
                    <c:v>0.09</c:v>
                  </c:pt>
                  <c:pt idx="2">
                    <c:v>1.5000000000000013E-2</c:v>
                  </c:pt>
                  <c:pt idx="3">
                    <c:v>1.4999999999999986E-2</c:v>
                  </c:pt>
                </c:numCache>
              </c:numRef>
            </c:minus>
            <c:spPr>
              <a:noFill/>
              <a:ln w="25400" cap="flat" cmpd="sng" algn="ctr">
                <a:solidFill>
                  <a:schemeClr val="tx1"/>
                </a:solidFill>
                <a:round/>
              </a:ln>
              <a:effectLst/>
            </c:spPr>
          </c:errBars>
          <c:cat>
            <c:strRef>
              <c:f>'Profil démographique'!$K$87:$K$90</c:f>
              <c:strCache>
                <c:ptCount val="4"/>
                <c:pt idx="0">
                  <c:v>Langue 1</c:v>
                </c:pt>
                <c:pt idx="1">
                  <c:v>Langue 2</c:v>
                </c:pt>
                <c:pt idx="2">
                  <c:v>Langue 3</c:v>
                </c:pt>
                <c:pt idx="3">
                  <c:v>Autre</c:v>
                </c:pt>
              </c:strCache>
            </c:strRef>
          </c:cat>
          <c:val>
            <c:numRef>
              <c:f>'Profil démographique'!$L$87:$L$90</c:f>
              <c:numCache>
                <c:formatCode>0%</c:formatCode>
                <c:ptCount val="4"/>
                <c:pt idx="0">
                  <c:v>0.33333333333333331</c:v>
                </c:pt>
                <c:pt idx="1">
                  <c:v>0.26666666666666666</c:v>
                </c:pt>
                <c:pt idx="2">
                  <c:v>0.21904761904761905</c:v>
                </c:pt>
                <c:pt idx="3">
                  <c:v>0.18095238095238095</c:v>
                </c:pt>
              </c:numCache>
            </c:numRef>
          </c:val>
          <c:extLst>
            <c:ext xmlns:c16="http://schemas.microsoft.com/office/drawing/2014/chart" uri="{C3380CC4-5D6E-409C-BE32-E72D297353CC}">
              <c16:uniqueId val="{00000000-B41D-4DD8-9599-A773961BAD31}"/>
            </c:ext>
          </c:extLst>
        </c:ser>
        <c:ser>
          <c:idx val="4"/>
          <c:order val="4"/>
          <c:spPr>
            <a:solidFill>
              <a:schemeClr val="accent2">
                <a:shade val="70000"/>
              </a:schemeClr>
            </a:solidFill>
            <a:ln>
              <a:noFill/>
            </a:ln>
            <a:effectLst/>
          </c:spPr>
          <c:invertIfNegative val="0"/>
          <c:cat>
            <c:strRef>
              <c:f>'Profil démographique'!$K$87:$K$90</c:f>
              <c:strCache>
                <c:ptCount val="4"/>
                <c:pt idx="0">
                  <c:v>Langue 1</c:v>
                </c:pt>
                <c:pt idx="1">
                  <c:v>Langue 2</c:v>
                </c:pt>
                <c:pt idx="2">
                  <c:v>Langue 3</c:v>
                </c:pt>
                <c:pt idx="3">
                  <c:v>Autre</c:v>
                </c:pt>
              </c:strCache>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5-B41D-4DD8-9599-A773961BAD31}"/>
            </c:ext>
          </c:extLst>
        </c:ser>
        <c:ser>
          <c:idx val="5"/>
          <c:order val="5"/>
          <c:tx>
            <c:strRef>
              <c:f>'Profil démographique'!$O$86</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démographique'!$Q$87:$Q$90</c:f>
                <c:numCache>
                  <c:formatCode>General</c:formatCode>
                  <c:ptCount val="4"/>
                  <c:pt idx="0">
                    <c:v>6.9999999999999979E-2</c:v>
                  </c:pt>
                  <c:pt idx="1">
                    <c:v>7.0000000000000007E-2</c:v>
                  </c:pt>
                  <c:pt idx="2">
                    <c:v>7.0000000000000007E-2</c:v>
                  </c:pt>
                  <c:pt idx="3">
                    <c:v>7.0000000000000007E-2</c:v>
                  </c:pt>
                </c:numCache>
              </c:numRef>
            </c:plus>
            <c:minus>
              <c:numRef>
                <c:f>'Profil démographique'!$P$87:$P$90</c:f>
                <c:numCache>
                  <c:formatCode>General</c:formatCode>
                  <c:ptCount val="4"/>
                  <c:pt idx="0">
                    <c:v>1.4999999999999986E-2</c:v>
                  </c:pt>
                  <c:pt idx="1">
                    <c:v>1.5000000000000013E-2</c:v>
                  </c:pt>
                  <c:pt idx="2">
                    <c:v>0.06</c:v>
                  </c:pt>
                  <c:pt idx="3">
                    <c:v>1.5000000000000013E-2</c:v>
                  </c:pt>
                </c:numCache>
              </c:numRef>
            </c:minus>
            <c:spPr>
              <a:noFill/>
              <a:ln w="25400" cap="flat" cmpd="sng" algn="ctr">
                <a:solidFill>
                  <a:schemeClr val="tx1"/>
                </a:solidFill>
                <a:round/>
              </a:ln>
              <a:effectLst/>
            </c:spPr>
          </c:errBars>
          <c:cat>
            <c:strRef>
              <c:f>'Profil démographique'!$K$87:$K$90</c:f>
              <c:strCache>
                <c:ptCount val="4"/>
                <c:pt idx="0">
                  <c:v>Langue 1</c:v>
                </c:pt>
                <c:pt idx="1">
                  <c:v>Langue 2</c:v>
                </c:pt>
                <c:pt idx="2">
                  <c:v>Langue 3</c:v>
                </c:pt>
                <c:pt idx="3">
                  <c:v>Autre</c:v>
                </c:pt>
              </c:strCache>
            </c:strRef>
          </c:cat>
          <c:val>
            <c:numRef>
              <c:f>'Profil démographique'!$O$87:$O$90</c:f>
              <c:numCache>
                <c:formatCode>0%</c:formatCode>
                <c:ptCount val="4"/>
                <c:pt idx="0">
                  <c:v>0.23595505617977527</c:v>
                </c:pt>
                <c:pt idx="1">
                  <c:v>0.33707865168539325</c:v>
                </c:pt>
                <c:pt idx="2">
                  <c:v>0.16853932584269662</c:v>
                </c:pt>
                <c:pt idx="3">
                  <c:v>0.25842696629213485</c:v>
                </c:pt>
              </c:numCache>
            </c:numRef>
          </c:val>
          <c:extLst>
            <c:ext xmlns:c16="http://schemas.microsoft.com/office/drawing/2014/chart" uri="{C3380CC4-5D6E-409C-BE32-E72D297353CC}">
              <c16:uniqueId val="{00000001-B41D-4DD8-9599-A773961BAD31}"/>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spPr>
                  <a:solidFill>
                    <a:schemeClr val="accent2">
                      <a:tint val="70000"/>
                    </a:schemeClr>
                  </a:solidFill>
                  <a:ln>
                    <a:noFill/>
                  </a:ln>
                  <a:effectLst/>
                </c:spPr>
                <c:invertIfNegative val="0"/>
                <c:cat>
                  <c:strRef>
                    <c:extLst>
                      <c:ext uri="{02D57815-91ED-43cb-92C2-25804820EDAC}">
                        <c15:formulaRef>
                          <c15:sqref>'Profil démographique'!$K$87:$K$90</c15:sqref>
                        </c15:formulaRef>
                      </c:ext>
                    </c:extLst>
                    <c:strCache>
                      <c:ptCount val="4"/>
                      <c:pt idx="0">
                        <c:v>Langue 1</c:v>
                      </c:pt>
                      <c:pt idx="1">
                        <c:v>Langue 2</c:v>
                      </c:pt>
                      <c:pt idx="2">
                        <c:v>Langue 3</c:v>
                      </c:pt>
                      <c:pt idx="3">
                        <c:v>Autre</c:v>
                      </c:pt>
                    </c:strCache>
                  </c:strRef>
                </c:cat>
                <c:val>
                  <c:numRef>
                    <c:extLst>
                      <c:ext uri="{02D57815-91ED-43cb-92C2-25804820EDAC}">
                        <c15:formulaRef>
                          <c15:sqref>'[1]Profil de l''enquete'!#REF!</c15:sqref>
                        </c15:formulaRef>
                      </c:ext>
                    </c:extLst>
                    <c:numCache>
                      <c:formatCode>General</c:formatCode>
                      <c:ptCount val="1"/>
                      <c:pt idx="0">
                        <c:v>1</c:v>
                      </c:pt>
                    </c:numCache>
                  </c:numRef>
                </c:val>
                <c:extLst>
                  <c:ext xmlns:c16="http://schemas.microsoft.com/office/drawing/2014/chart" uri="{C3380CC4-5D6E-409C-BE32-E72D297353CC}">
                    <c16:uniqueId val="{00000002-B41D-4DD8-9599-A773961BAD31}"/>
                  </c:ext>
                </c:extLst>
              </c15:ser>
            </c15:filteredBarSeries>
            <c15:filteredBarSeries>
              <c15:ser>
                <c:idx val="2"/>
                <c:order val="2"/>
                <c:spPr>
                  <a:solidFill>
                    <a:schemeClr val="accent2">
                      <a:tint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démographique'!$K$87:$K$90</c15:sqref>
                        </c15:formulaRef>
                      </c:ext>
                    </c:extLst>
                    <c:strCache>
                      <c:ptCount val="4"/>
                      <c:pt idx="0">
                        <c:v>Langue 1</c:v>
                      </c:pt>
                      <c:pt idx="1">
                        <c:v>Langue 2</c:v>
                      </c:pt>
                      <c:pt idx="2">
                        <c:v>Langue 3</c:v>
                      </c:pt>
                      <c:pt idx="3">
                        <c:v>Autre</c:v>
                      </c:pt>
                    </c:strCache>
                  </c:strRef>
                </c:cat>
                <c:val>
                  <c:numRef>
                    <c:extLst xmlns:c15="http://schemas.microsoft.com/office/drawing/2012/chart">
                      <c:ext xmlns:c15="http://schemas.microsoft.com/office/drawing/2012/chart" uri="{02D57815-91ED-43cb-92C2-25804820EDAC}">
                        <c15:formulaRef>
                          <c15:sqref>'Profil démographique'!$M$21:$M$23</c15:sqref>
                        </c15:formulaRef>
                      </c:ext>
                    </c:extLst>
                    <c:numCache>
                      <c:formatCode>0%</c:formatCode>
                      <c:ptCount val="3"/>
                      <c:pt idx="0">
                        <c:v>1.5000000000000013E-2</c:v>
                      </c:pt>
                      <c:pt idx="1">
                        <c:v>3.9523809523809517E-2</c:v>
                      </c:pt>
                      <c:pt idx="2">
                        <c:v>1.4999999999999999E-2</c:v>
                      </c:pt>
                    </c:numCache>
                  </c:numRef>
                </c:val>
                <c:extLst xmlns:c15="http://schemas.microsoft.com/office/drawing/2012/chart">
                  <c:ext xmlns:c16="http://schemas.microsoft.com/office/drawing/2014/chart" uri="{C3380CC4-5D6E-409C-BE32-E72D297353CC}">
                    <c16:uniqueId val="{00000003-B41D-4DD8-9599-A773961BAD31}"/>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démographique'!$K$87:$K$90</c15:sqref>
                        </c15:formulaRef>
                      </c:ext>
                    </c:extLst>
                    <c:strCache>
                      <c:ptCount val="4"/>
                      <c:pt idx="0">
                        <c:v>Langue 1</c:v>
                      </c:pt>
                      <c:pt idx="1">
                        <c:v>Langue 2</c:v>
                      </c:pt>
                      <c:pt idx="2">
                        <c:v>Langue 3</c:v>
                      </c:pt>
                      <c:pt idx="3">
                        <c:v>Autre</c:v>
                      </c:pt>
                    </c:strCache>
                  </c:strRef>
                </c:cat>
                <c:val>
                  <c:numRef>
                    <c:extLst xmlns:c15="http://schemas.microsoft.com/office/drawing/2012/chart">
                      <c:ext xmlns:c15="http://schemas.microsoft.com/office/drawing/2012/chart" uri="{02D57815-91ED-43cb-92C2-25804820EDAC}">
                        <c15:formulaRef>
                          <c15:sqref>'Profil démographique'!$N$21:$N$23</c15:sqref>
                        </c15:formulaRef>
                      </c:ext>
                    </c:extLst>
                    <c:numCache>
                      <c:formatCode>0%</c:formatCode>
                      <c:ptCount val="3"/>
                      <c:pt idx="0">
                        <c:v>7.0000000000000007E-2</c:v>
                      </c:pt>
                      <c:pt idx="1">
                        <c:v>6.9999999999999979E-2</c:v>
                      </c:pt>
                      <c:pt idx="2">
                        <c:v>7.0000000000000007E-2</c:v>
                      </c:pt>
                    </c:numCache>
                  </c:numRef>
                </c:val>
                <c:extLst xmlns:c15="http://schemas.microsoft.com/office/drawing/2012/chart">
                  <c:ext xmlns:c16="http://schemas.microsoft.com/office/drawing/2014/chart" uri="{C3380CC4-5D6E-409C-BE32-E72D297353CC}">
                    <c16:uniqueId val="{00000004-B41D-4DD8-9599-A773961BAD31}"/>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8827405261039063"/>
          <c:y val="0.22270779802174226"/>
          <c:w val="0.19038194346683379"/>
          <c:h val="0.102511597943535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Religieux</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47335390397E-2"/>
          <c:y val="0.20676729760449788"/>
          <c:w val="0.91609317901809151"/>
          <c:h val="0.66773696356987877"/>
        </c:manualLayout>
      </c:layout>
      <c:barChart>
        <c:barDir val="col"/>
        <c:grouping val="clustered"/>
        <c:varyColors val="0"/>
        <c:ser>
          <c:idx val="0"/>
          <c:order val="0"/>
          <c:tx>
            <c:strRef>
              <c:f>'Profil démographique'!$L$100</c:f>
              <c:strCache>
                <c:ptCount val="1"/>
                <c:pt idx="0">
                  <c:v>Hommes</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démographique'!$N$101:$N$106</c:f>
                <c:numCache>
                  <c:formatCode>General</c:formatCode>
                  <c:ptCount val="6"/>
                  <c:pt idx="0">
                    <c:v>2.8421052631578958E-2</c:v>
                  </c:pt>
                  <c:pt idx="1">
                    <c:v>4.9122807017543901E-2</c:v>
                  </c:pt>
                  <c:pt idx="2">
                    <c:v>2.4385964912280733E-2</c:v>
                  </c:pt>
                  <c:pt idx="3">
                    <c:v>1.4736842105263159E-2</c:v>
                  </c:pt>
                  <c:pt idx="4">
                    <c:v>9.8245614035087775E-3</c:v>
                  </c:pt>
                  <c:pt idx="5">
                    <c:v>3.3508771929824571E-2</c:v>
                  </c:pt>
                </c:numCache>
              </c:numRef>
            </c:plus>
            <c:minus>
              <c:numRef>
                <c:f>'Profil démographique'!$M$101:$M$106</c:f>
                <c:numCache>
                  <c:formatCode>General</c:formatCode>
                  <c:ptCount val="6"/>
                  <c:pt idx="0">
                    <c:v>3.157894736842104E-2</c:v>
                  </c:pt>
                  <c:pt idx="1">
                    <c:v>5.0877192982456132E-2</c:v>
                  </c:pt>
                  <c:pt idx="2">
                    <c:v>2.5614035087719284E-2</c:v>
                  </c:pt>
                  <c:pt idx="3">
                    <c:v>1.526315789473684E-2</c:v>
                  </c:pt>
                  <c:pt idx="4">
                    <c:v>2.0175438596491221E-2</c:v>
                  </c:pt>
                  <c:pt idx="5">
                    <c:v>1.6491228070175432E-2</c:v>
                  </c:pt>
                </c:numCache>
              </c:numRef>
            </c:minus>
            <c:spPr>
              <a:noFill/>
              <a:ln w="25400" cap="flat" cmpd="sng" algn="ctr">
                <a:solidFill>
                  <a:schemeClr val="tx1"/>
                </a:solidFill>
                <a:round/>
              </a:ln>
              <a:effectLst/>
            </c:spPr>
          </c:errBars>
          <c:cat>
            <c:strRef>
              <c:f>'Profil démographique'!$K$101:$K$106</c:f>
              <c:strCache>
                <c:ptCount val="6"/>
                <c:pt idx="0">
                  <c:v>Protestant</c:v>
                </c:pt>
                <c:pt idx="1">
                  <c:v>Catholique</c:v>
                </c:pt>
                <c:pt idx="2">
                  <c:v>L'Eglise de Reveil</c:v>
                </c:pt>
                <c:pt idx="3">
                  <c:v>Musulman</c:v>
                </c:pt>
                <c:pt idx="4">
                  <c:v>Kimbanguistes</c:v>
                </c:pt>
                <c:pt idx="5">
                  <c:v>Non croyan</c:v>
                </c:pt>
              </c:strCache>
            </c:strRef>
          </c:cat>
          <c:val>
            <c:numRef>
              <c:f>'Profil démographique'!$L$101:$L$106</c:f>
              <c:numCache>
                <c:formatCode>0%</c:formatCode>
                <c:ptCount val="6"/>
                <c:pt idx="0">
                  <c:v>0.13157894736842105</c:v>
                </c:pt>
                <c:pt idx="1">
                  <c:v>0.35087719298245612</c:v>
                </c:pt>
                <c:pt idx="2">
                  <c:v>0.24561403508771928</c:v>
                </c:pt>
                <c:pt idx="3">
                  <c:v>0.10526315789473684</c:v>
                </c:pt>
                <c:pt idx="4">
                  <c:v>7.0175438596491224E-2</c:v>
                </c:pt>
                <c:pt idx="5">
                  <c:v>9.6491228070175433E-2</c:v>
                </c:pt>
              </c:numCache>
            </c:numRef>
          </c:val>
          <c:extLst>
            <c:ext xmlns:c16="http://schemas.microsoft.com/office/drawing/2014/chart" uri="{C3380CC4-5D6E-409C-BE32-E72D297353CC}">
              <c16:uniqueId val="{00000000-3C65-4EA1-B442-65A9CBC00647}"/>
            </c:ext>
          </c:extLst>
        </c:ser>
        <c:ser>
          <c:idx val="4"/>
          <c:order val="4"/>
          <c:spPr>
            <a:solidFill>
              <a:schemeClr val="accent2">
                <a:shade val="70000"/>
              </a:schemeClr>
            </a:solidFill>
            <a:ln>
              <a:noFill/>
            </a:ln>
            <a:effectLst/>
          </c:spPr>
          <c:invertIfNegative val="0"/>
          <c:cat>
            <c:strRef>
              <c:f>'Profil démographique'!$K$101:$K$106</c:f>
              <c:strCache>
                <c:ptCount val="6"/>
                <c:pt idx="0">
                  <c:v>Protestant</c:v>
                </c:pt>
                <c:pt idx="1">
                  <c:v>Catholique</c:v>
                </c:pt>
                <c:pt idx="2">
                  <c:v>L'Eglise de Reveil</c:v>
                </c:pt>
                <c:pt idx="3">
                  <c:v>Musulman</c:v>
                </c:pt>
                <c:pt idx="4">
                  <c:v>Kimbanguistes</c:v>
                </c:pt>
                <c:pt idx="5">
                  <c:v>Non croyan</c:v>
                </c:pt>
              </c:strCache>
            </c:strRef>
          </c:cat>
          <c:val>
            <c:numRef>
              <c:f>'[1]Profil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5-3C65-4EA1-B442-65A9CBC00647}"/>
            </c:ext>
          </c:extLst>
        </c:ser>
        <c:ser>
          <c:idx val="5"/>
          <c:order val="5"/>
          <c:tx>
            <c:strRef>
              <c:f>'Profil démographique'!$O$100</c:f>
              <c:strCache>
                <c:ptCount val="1"/>
                <c:pt idx="0">
                  <c:v>Femmes</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démographique'!$Q$101:$Q$106</c:f>
                <c:numCache>
                  <c:formatCode>General</c:formatCode>
                  <c:ptCount val="6"/>
                  <c:pt idx="0">
                    <c:v>1.7640449438202255E-2</c:v>
                  </c:pt>
                  <c:pt idx="1">
                    <c:v>3.6741573033707842E-2</c:v>
                  </c:pt>
                  <c:pt idx="2">
                    <c:v>4.1573033707865137E-2</c:v>
                  </c:pt>
                  <c:pt idx="3">
                    <c:v>2.0112359550561801E-2</c:v>
                  </c:pt>
                  <c:pt idx="4">
                    <c:v>1.3820224719101132E-2</c:v>
                  </c:pt>
                  <c:pt idx="5">
                    <c:v>2.0112359550561801E-2</c:v>
                  </c:pt>
                </c:numCache>
              </c:numRef>
            </c:plus>
            <c:minus>
              <c:numRef>
                <c:f>'Profil démographique'!$P$101:$P$106</c:f>
                <c:numCache>
                  <c:formatCode>General</c:formatCode>
                  <c:ptCount val="6"/>
                  <c:pt idx="0">
                    <c:v>1.2359550561797744E-2</c:v>
                  </c:pt>
                  <c:pt idx="1">
                    <c:v>9.3258426966292163E-2</c:v>
                  </c:pt>
                  <c:pt idx="2">
                    <c:v>4.842696629213486E-2</c:v>
                  </c:pt>
                  <c:pt idx="3">
                    <c:v>9.8876404494381981E-3</c:v>
                  </c:pt>
                  <c:pt idx="4">
                    <c:v>1.6179775280898874E-2</c:v>
                  </c:pt>
                  <c:pt idx="5">
                    <c:v>1.9887640449438193E-2</c:v>
                  </c:pt>
                </c:numCache>
              </c:numRef>
            </c:minus>
            <c:spPr>
              <a:noFill/>
              <a:ln w="25400" cap="flat" cmpd="sng" algn="ctr">
                <a:solidFill>
                  <a:schemeClr val="tx1"/>
                </a:solidFill>
                <a:round/>
              </a:ln>
              <a:effectLst/>
            </c:spPr>
          </c:errBars>
          <c:cat>
            <c:strRef>
              <c:f>'Profil démographique'!$K$101:$K$106</c:f>
              <c:strCache>
                <c:ptCount val="6"/>
                <c:pt idx="0">
                  <c:v>Protestant</c:v>
                </c:pt>
                <c:pt idx="1">
                  <c:v>Catholique</c:v>
                </c:pt>
                <c:pt idx="2">
                  <c:v>L'Eglise de Reveil</c:v>
                </c:pt>
                <c:pt idx="3">
                  <c:v>Musulman</c:v>
                </c:pt>
                <c:pt idx="4">
                  <c:v>Kimbanguistes</c:v>
                </c:pt>
                <c:pt idx="5">
                  <c:v>Non croyan</c:v>
                </c:pt>
              </c:strCache>
            </c:strRef>
          </c:cat>
          <c:val>
            <c:numRef>
              <c:f>'Profil démographique'!$O$101:$O$106</c:f>
              <c:numCache>
                <c:formatCode>0%</c:formatCode>
                <c:ptCount val="6"/>
                <c:pt idx="0">
                  <c:v>0.11235955056179775</c:v>
                </c:pt>
                <c:pt idx="1">
                  <c:v>0.39325842696629215</c:v>
                </c:pt>
                <c:pt idx="2">
                  <c:v>0.25842696629213485</c:v>
                </c:pt>
                <c:pt idx="3">
                  <c:v>8.98876404494382E-2</c:v>
                </c:pt>
                <c:pt idx="4">
                  <c:v>5.6179775280898875E-2</c:v>
                </c:pt>
                <c:pt idx="5">
                  <c:v>8.98876404494382E-2</c:v>
                </c:pt>
              </c:numCache>
            </c:numRef>
          </c:val>
          <c:extLst>
            <c:ext xmlns:c16="http://schemas.microsoft.com/office/drawing/2014/chart" uri="{C3380CC4-5D6E-409C-BE32-E72D297353CC}">
              <c16:uniqueId val="{00000001-3C65-4EA1-B442-65A9CBC00647}"/>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spPr>
                  <a:solidFill>
                    <a:schemeClr val="accent2">
                      <a:tint val="70000"/>
                    </a:schemeClr>
                  </a:solidFill>
                  <a:ln>
                    <a:noFill/>
                  </a:ln>
                  <a:effectLst/>
                </c:spPr>
                <c:invertIfNegative val="0"/>
                <c:cat>
                  <c:strRef>
                    <c:extLst>
                      <c:ext uri="{02D57815-91ED-43cb-92C2-25804820EDAC}">
                        <c15:formulaRef>
                          <c15:sqref>'Profil démographique'!$K$101:$K$106</c15:sqref>
                        </c15:formulaRef>
                      </c:ext>
                    </c:extLst>
                    <c:strCache>
                      <c:ptCount val="6"/>
                      <c:pt idx="0">
                        <c:v>Protestant</c:v>
                      </c:pt>
                      <c:pt idx="1">
                        <c:v>Catholique</c:v>
                      </c:pt>
                      <c:pt idx="2">
                        <c:v>L'Eglise de Reveil</c:v>
                      </c:pt>
                      <c:pt idx="3">
                        <c:v>Musulman</c:v>
                      </c:pt>
                      <c:pt idx="4">
                        <c:v>Kimbanguistes</c:v>
                      </c:pt>
                      <c:pt idx="5">
                        <c:v>Non croyan</c:v>
                      </c:pt>
                    </c:strCache>
                  </c:strRef>
                </c:cat>
                <c:val>
                  <c:numRef>
                    <c:extLst>
                      <c:ext uri="{02D57815-91ED-43cb-92C2-25804820EDAC}">
                        <c15:formulaRef>
                          <c15:sqref>'[1]Profil de l''enquete'!#REF!</c15:sqref>
                        </c15:formulaRef>
                      </c:ext>
                    </c:extLst>
                    <c:numCache>
                      <c:formatCode>General</c:formatCode>
                      <c:ptCount val="1"/>
                      <c:pt idx="0">
                        <c:v>1</c:v>
                      </c:pt>
                    </c:numCache>
                  </c:numRef>
                </c:val>
                <c:extLst>
                  <c:ext xmlns:c16="http://schemas.microsoft.com/office/drawing/2014/chart" uri="{C3380CC4-5D6E-409C-BE32-E72D297353CC}">
                    <c16:uniqueId val="{00000002-3C65-4EA1-B442-65A9CBC00647}"/>
                  </c:ext>
                </c:extLst>
              </c15:ser>
            </c15:filteredBarSeries>
            <c15:filteredBarSeries>
              <c15:ser>
                <c:idx val="2"/>
                <c:order val="2"/>
                <c:spPr>
                  <a:solidFill>
                    <a:schemeClr val="accent2">
                      <a:tint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démographique'!$K$101:$K$106</c15:sqref>
                        </c15:formulaRef>
                      </c:ext>
                    </c:extLst>
                    <c:strCache>
                      <c:ptCount val="6"/>
                      <c:pt idx="0">
                        <c:v>Protestant</c:v>
                      </c:pt>
                      <c:pt idx="1">
                        <c:v>Catholique</c:v>
                      </c:pt>
                      <c:pt idx="2">
                        <c:v>L'Eglise de Reveil</c:v>
                      </c:pt>
                      <c:pt idx="3">
                        <c:v>Musulman</c:v>
                      </c:pt>
                      <c:pt idx="4">
                        <c:v>Kimbanguistes</c:v>
                      </c:pt>
                      <c:pt idx="5">
                        <c:v>Non croyan</c:v>
                      </c:pt>
                    </c:strCache>
                  </c:strRef>
                </c:cat>
                <c:val>
                  <c:numRef>
                    <c:extLst xmlns:c15="http://schemas.microsoft.com/office/drawing/2012/chart">
                      <c:ext xmlns:c15="http://schemas.microsoft.com/office/drawing/2012/chart" uri="{02D57815-91ED-43cb-92C2-25804820EDAC}">
                        <c15:formulaRef>
                          <c15:sqref>'Profil démographique'!$M$21:$M$23</c15:sqref>
                        </c15:formulaRef>
                      </c:ext>
                    </c:extLst>
                    <c:numCache>
                      <c:formatCode>0%</c:formatCode>
                      <c:ptCount val="3"/>
                      <c:pt idx="0">
                        <c:v>1.5000000000000013E-2</c:v>
                      </c:pt>
                      <c:pt idx="1">
                        <c:v>3.9523809523809517E-2</c:v>
                      </c:pt>
                      <c:pt idx="2">
                        <c:v>1.4999999999999999E-2</c:v>
                      </c:pt>
                    </c:numCache>
                  </c:numRef>
                </c:val>
                <c:extLst xmlns:c15="http://schemas.microsoft.com/office/drawing/2012/chart">
                  <c:ext xmlns:c16="http://schemas.microsoft.com/office/drawing/2014/chart" uri="{C3380CC4-5D6E-409C-BE32-E72D297353CC}">
                    <c16:uniqueId val="{00000003-3C65-4EA1-B442-65A9CBC00647}"/>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démographique'!$K$101:$K$106</c15:sqref>
                        </c15:formulaRef>
                      </c:ext>
                    </c:extLst>
                    <c:strCache>
                      <c:ptCount val="6"/>
                      <c:pt idx="0">
                        <c:v>Protestant</c:v>
                      </c:pt>
                      <c:pt idx="1">
                        <c:v>Catholique</c:v>
                      </c:pt>
                      <c:pt idx="2">
                        <c:v>L'Eglise de Reveil</c:v>
                      </c:pt>
                      <c:pt idx="3">
                        <c:v>Musulman</c:v>
                      </c:pt>
                      <c:pt idx="4">
                        <c:v>Kimbanguistes</c:v>
                      </c:pt>
                      <c:pt idx="5">
                        <c:v>Non croyan</c:v>
                      </c:pt>
                    </c:strCache>
                  </c:strRef>
                </c:cat>
                <c:val>
                  <c:numRef>
                    <c:extLst xmlns:c15="http://schemas.microsoft.com/office/drawing/2012/chart">
                      <c:ext xmlns:c15="http://schemas.microsoft.com/office/drawing/2012/chart" uri="{02D57815-91ED-43cb-92C2-25804820EDAC}">
                        <c15:formulaRef>
                          <c15:sqref>'Profil démographique'!$N$21:$N$23</c15:sqref>
                        </c15:formulaRef>
                      </c:ext>
                    </c:extLst>
                    <c:numCache>
                      <c:formatCode>0%</c:formatCode>
                      <c:ptCount val="3"/>
                      <c:pt idx="0">
                        <c:v>7.0000000000000007E-2</c:v>
                      </c:pt>
                      <c:pt idx="1">
                        <c:v>6.9999999999999979E-2</c:v>
                      </c:pt>
                      <c:pt idx="2">
                        <c:v>7.0000000000000007E-2</c:v>
                      </c:pt>
                    </c:numCache>
                  </c:numRef>
                </c:val>
                <c:extLst xmlns:c15="http://schemas.microsoft.com/office/drawing/2012/chart">
                  <c:ext xmlns:c16="http://schemas.microsoft.com/office/drawing/2014/chart" uri="{C3380CC4-5D6E-409C-BE32-E72D297353CC}">
                    <c16:uniqueId val="{00000004-3C65-4EA1-B442-65A9CBC00647}"/>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8827405261039063"/>
          <c:y val="0.22270779802174226"/>
          <c:w val="0.19038194346683379"/>
          <c:h val="0.102511597943535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aux agents</a:t>
            </a:r>
            <a:r>
              <a:rPr lang="en-US" baseline="0">
                <a:solidFill>
                  <a:schemeClr val="tx1"/>
                </a:solidFill>
              </a:rPr>
              <a:t> relais/de communautaire</a:t>
            </a:r>
            <a:r>
              <a:rPr lang="en-US">
                <a:solidFill>
                  <a:schemeClr val="tx1"/>
                </a:solidFill>
              </a:rPr>
              <a:t>,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'!$M$21</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F3-4500-AE2D-2C2997A2E7E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'!$O$22:$O$26</c:f>
                <c:numCache>
                  <c:formatCode>General</c:formatCode>
                  <c:ptCount val="5"/>
                  <c:pt idx="0">
                    <c:v>3.515463917525774E-2</c:v>
                  </c:pt>
                  <c:pt idx="1">
                    <c:v>3.8865979381443261E-2</c:v>
                  </c:pt>
                  <c:pt idx="2">
                    <c:v>4.6907216494845361E-2</c:v>
                  </c:pt>
                  <c:pt idx="3">
                    <c:v>1.9381443298969073E-2</c:v>
                  </c:pt>
                  <c:pt idx="4">
                    <c:v>3.9690721649484541E-2</c:v>
                  </c:pt>
                </c:numCache>
              </c:numRef>
            </c:plus>
            <c:minus>
              <c:numRef>
                <c:f>'Confiance l''information santé '!$N$22:$N$26</c:f>
                <c:numCache>
                  <c:formatCode>General</c:formatCode>
                  <c:ptCount val="5"/>
                  <c:pt idx="0">
                    <c:v>9.4845360824742264E-2</c:v>
                  </c:pt>
                  <c:pt idx="1">
                    <c:v>6.1134020618556717E-2</c:v>
                  </c:pt>
                  <c:pt idx="2">
                    <c:v>2.3092783505154632E-2</c:v>
                  </c:pt>
                  <c:pt idx="3">
                    <c:v>1.0618556701030927E-2</c:v>
                  </c:pt>
                  <c:pt idx="4">
                    <c:v>9.3092783505154646E-3</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'!$M$22:$M$26</c:f>
              <c:numCache>
                <c:formatCode>0%</c:formatCode>
                <c:ptCount val="5"/>
                <c:pt idx="0">
                  <c:v>0.49484536082474229</c:v>
                </c:pt>
                <c:pt idx="1">
                  <c:v>0.37113402061855671</c:v>
                </c:pt>
                <c:pt idx="2">
                  <c:v>0.10309278350515463</c:v>
                </c:pt>
                <c:pt idx="3">
                  <c:v>2.0618556701030927E-2</c:v>
                </c:pt>
                <c:pt idx="4">
                  <c:v>1.0309278350515464E-2</c:v>
                </c:pt>
              </c:numCache>
            </c:numRef>
          </c:val>
          <c:extLst>
            <c:ext xmlns:c16="http://schemas.microsoft.com/office/drawing/2014/chart" uri="{C3380CC4-5D6E-409C-BE32-E72D297353CC}">
              <c16:uniqueId val="{00000001-7AF3-4500-AE2D-2C2997A2E7E2}"/>
            </c:ext>
          </c:extLst>
        </c:ser>
        <c:ser>
          <c:idx val="3"/>
          <c:order val="3"/>
          <c:tx>
            <c:strRef>
              <c:f>'Confiance l''information santé '!$P$21</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'!$R$22:$R$26</c:f>
                <c:numCache>
                  <c:formatCode>General</c:formatCode>
                  <c:ptCount val="5"/>
                  <c:pt idx="0">
                    <c:v>7.7938144329896875E-2</c:v>
                  </c:pt>
                  <c:pt idx="1">
                    <c:v>5.5463917525773232E-2</c:v>
                  </c:pt>
                  <c:pt idx="2">
                    <c:v>3.7525773195876286E-2</c:v>
                  </c:pt>
                  <c:pt idx="3">
                    <c:v>1.9381443298969073E-2</c:v>
                  </c:pt>
                  <c:pt idx="4">
                    <c:v>1.9690721649484537E-2</c:v>
                  </c:pt>
                </c:numCache>
              </c:numRef>
            </c:plus>
            <c:minus>
              <c:numRef>
                <c:f>'Confiance l''information santé '!$Q$22:$Q$26</c:f>
                <c:numCache>
                  <c:formatCode>General</c:formatCode>
                  <c:ptCount val="5"/>
                  <c:pt idx="0">
                    <c:v>8.2061855670103101E-2</c:v>
                  </c:pt>
                  <c:pt idx="1">
                    <c:v>7.4536082474226828E-2</c:v>
                  </c:pt>
                  <c:pt idx="2">
                    <c:v>3.2474226804123707E-2</c:v>
                  </c:pt>
                  <c:pt idx="3">
                    <c:v>1.7618556701030928E-2</c:v>
                  </c:pt>
                  <c:pt idx="4">
                    <c:v>9.3092783505154646E-3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'!$P$22:$P$26</c:f>
              <c:numCache>
                <c:formatCode>0%</c:formatCode>
                <c:ptCount val="5"/>
                <c:pt idx="0">
                  <c:v>0.40206185567010311</c:v>
                </c:pt>
                <c:pt idx="1">
                  <c:v>0.4845360824742268</c:v>
                </c:pt>
                <c:pt idx="2">
                  <c:v>8.247422680412371E-2</c:v>
                </c:pt>
                <c:pt idx="3">
                  <c:v>2.0618556701030927E-2</c:v>
                </c:pt>
                <c:pt idx="4">
                  <c:v>1.0309278350515464E-2</c:v>
                </c:pt>
              </c:numCache>
            </c:numRef>
          </c:val>
          <c:extLst>
            <c:ext xmlns:c16="http://schemas.microsoft.com/office/drawing/2014/chart" uri="{C3380CC4-5D6E-409C-BE32-E72D297353CC}">
              <c16:uniqueId val="{00000002-7AF3-4500-AE2D-2C2997A2E7E2}"/>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7AF3-4500-AE2D-2C2997A2E7E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7AF3-4500-AE2D-2C2997A2E7E2}"/>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aux tradipracticiens,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'!$M$33</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46-4A2C-B442-43FCB98D309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'!$O$34:$O$38</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'!$N$34:$N$38</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'!$M$34:$M$38</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5D46-4A2C-B442-43FCB98D309A}"/>
            </c:ext>
          </c:extLst>
        </c:ser>
        <c:ser>
          <c:idx val="3"/>
          <c:order val="3"/>
          <c:tx>
            <c:strRef>
              <c:f>'Confiance l''information santé '!$P$33</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'!$R$34:$R$38</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'!$Q$34:$Q$38</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'!$P$34:$P$38</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5D46-4A2C-B442-43FCB98D309A}"/>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5D46-4A2C-B442-43FCB98D309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5D46-4A2C-B442-43FCB98D309A}"/>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à la radio,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'!$M$45</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CB-4A33-9355-6CAAEEFAF71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'!$O$46:$O$50</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'!$N$46:$N$50</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'!$M$46:$M$50</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0ACB-4A33-9355-6CAAEEFAF71E}"/>
            </c:ext>
          </c:extLst>
        </c:ser>
        <c:ser>
          <c:idx val="3"/>
          <c:order val="3"/>
          <c:tx>
            <c:strRef>
              <c:f>'Confiance l''information santé '!$P$45</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'!$R$46:$R$50</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'!$Q$46:$Q$50</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'!$P$46:$P$50</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0ACB-4A33-9355-6CAAEEFAF71E}"/>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0ACB-4A33-9355-6CAAEEFAF71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0ACB-4A33-9355-6CAAEEFAF71E}"/>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Confiance à la télévision, N= 192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7838317716223714"/>
          <c:w val="0.91609317901809151"/>
          <c:h val="0.52489523132648797"/>
        </c:manualLayout>
      </c:layout>
      <c:barChart>
        <c:barDir val="col"/>
        <c:grouping val="clustered"/>
        <c:varyColors val="0"/>
        <c:ser>
          <c:idx val="0"/>
          <c:order val="0"/>
          <c:tx>
            <c:strRef>
              <c:f>'Confiance l''information santé '!$M$57</c:f>
              <c:strCache>
                <c:ptCount val="1"/>
                <c:pt idx="0">
                  <c:v>Hommes</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3F-44F4-85F0-9CA43F66595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'Confiance l''information santé '!$O$58:$O$62</c:f>
                <c:numCache>
                  <c:formatCode>General</c:formatCode>
                  <c:ptCount val="5"/>
                  <c:pt idx="0">
                    <c:v>3.0412371134020622E-2</c:v>
                  </c:pt>
                  <c:pt idx="1">
                    <c:v>6.6701030927835081E-2</c:v>
                  </c:pt>
                  <c:pt idx="2">
                    <c:v>2.5360824742268029E-2</c:v>
                  </c:pt>
                  <c:pt idx="3">
                    <c:v>1.907216494845361E-2</c:v>
                  </c:pt>
                  <c:pt idx="4">
                    <c:v>2.8453608247422685E-2</c:v>
                  </c:pt>
                </c:numCache>
              </c:numRef>
            </c:plus>
            <c:minus>
              <c:numRef>
                <c:f>'Confiance l''information santé '!$N$58:$N$62</c:f>
                <c:numCache>
                  <c:formatCode>General</c:formatCode>
                  <c:ptCount val="5"/>
                  <c:pt idx="0">
                    <c:v>2.9587628865979376E-2</c:v>
                  </c:pt>
                  <c:pt idx="1">
                    <c:v>5.3298969072164915E-2</c:v>
                  </c:pt>
                  <c:pt idx="2">
                    <c:v>4.4639175257731964E-2</c:v>
                  </c:pt>
                  <c:pt idx="3">
                    <c:v>2.0927835051546391E-2</c:v>
                  </c:pt>
                  <c:pt idx="4">
                    <c:v>3.1546391752577313E-2</c:v>
                  </c:pt>
                </c:numCache>
              </c:numRef>
            </c:minus>
            <c:spPr>
              <a:noFill/>
              <a:ln w="9525"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'!$M$58:$M$62</c:f>
              <c:numCache>
                <c:formatCode>0%</c:formatCode>
                <c:ptCount val="5"/>
                <c:pt idx="0">
                  <c:v>0.31958762886597936</c:v>
                </c:pt>
                <c:pt idx="1">
                  <c:v>0.44329896907216493</c:v>
                </c:pt>
                <c:pt idx="2">
                  <c:v>0.15463917525773196</c:v>
                </c:pt>
                <c:pt idx="3">
                  <c:v>3.0927835051546393E-2</c:v>
                </c:pt>
                <c:pt idx="4">
                  <c:v>5.1546391752577317E-2</c:v>
                </c:pt>
              </c:numCache>
            </c:numRef>
          </c:val>
          <c:extLst>
            <c:ext xmlns:c16="http://schemas.microsoft.com/office/drawing/2014/chart" uri="{C3380CC4-5D6E-409C-BE32-E72D297353CC}">
              <c16:uniqueId val="{00000001-D93F-44F4-85F0-9CA43F665954}"/>
            </c:ext>
          </c:extLst>
        </c:ser>
        <c:ser>
          <c:idx val="3"/>
          <c:order val="3"/>
          <c:tx>
            <c:strRef>
              <c:f>'Confiance l''information santé '!$P$57</c:f>
              <c:strCache>
                <c:ptCount val="1"/>
                <c:pt idx="0">
                  <c:v>Femmes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'Confiance l''information santé '!$R$58:$R$62</c:f>
                <c:numCache>
                  <c:formatCode>General</c:formatCode>
                  <c:ptCount val="5"/>
                  <c:pt idx="0">
                    <c:v>5.7368421052631569E-2</c:v>
                  </c:pt>
                  <c:pt idx="1">
                    <c:v>7.263157894736838E-2</c:v>
                  </c:pt>
                  <c:pt idx="2">
                    <c:v>3.1578947368421068E-2</c:v>
                  </c:pt>
                  <c:pt idx="3">
                    <c:v>1.8947368421052633E-2</c:v>
                  </c:pt>
                  <c:pt idx="4">
                    <c:v>1.9473684210526317E-2</c:v>
                  </c:pt>
                </c:numCache>
              </c:numRef>
            </c:plus>
            <c:minus>
              <c:numRef>
                <c:f>'Confiance l''information santé '!$Q$58:$Q$62</c:f>
                <c:numCache>
                  <c:formatCode>General</c:formatCode>
                  <c:ptCount val="5"/>
                  <c:pt idx="0">
                    <c:v>5.2631578947368418E-2</c:v>
                  </c:pt>
                  <c:pt idx="1">
                    <c:v>6.7368421052631633E-2</c:v>
                  </c:pt>
                  <c:pt idx="2">
                    <c:v>4.8421052631578948E-2</c:v>
                  </c:pt>
                  <c:pt idx="3">
                    <c:v>1.8052631578947369E-2</c:v>
                  </c:pt>
                  <c:pt idx="4">
                    <c:v>9.5263157894736848E-3</c:v>
                  </c:pt>
                </c:numCache>
              </c:numRef>
            </c:minus>
            <c:spPr>
              <a:noFill/>
              <a:ln w="12700" cap="flat" cmpd="sng" algn="ctr">
                <a:solidFill>
                  <a:schemeClr val="tx1"/>
                </a:solidFill>
                <a:round/>
              </a:ln>
              <a:effectLst/>
            </c:spPr>
          </c:errBars>
          <c:cat>
            <c:strRef>
              <c:f>'Confiance l''information santé '!$L$10:$L$14</c:f>
              <c:strCache>
                <c:ptCount val="5"/>
                <c:pt idx="0">
                  <c:v>Beaucoup</c:v>
                </c:pt>
                <c:pt idx="1">
                  <c:v>Un peu</c:v>
                </c:pt>
                <c:pt idx="2">
                  <c:v>Pas du tout</c:v>
                </c:pt>
                <c:pt idx="3">
                  <c:v>Je n'ai pas d'opinion</c:v>
                </c:pt>
                <c:pt idx="4">
                  <c:v>Je ne sais pas</c:v>
                </c:pt>
              </c:strCache>
            </c:strRef>
          </c:cat>
          <c:val>
            <c:numRef>
              <c:f>'Confiance l''information santé '!$P$58:$P$62</c:f>
              <c:numCache>
                <c:formatCode>0%</c:formatCode>
                <c:ptCount val="5"/>
                <c:pt idx="0">
                  <c:v>0.25263157894736843</c:v>
                </c:pt>
                <c:pt idx="1">
                  <c:v>0.54736842105263162</c:v>
                </c:pt>
                <c:pt idx="2">
                  <c:v>0.16842105263157894</c:v>
                </c:pt>
                <c:pt idx="3">
                  <c:v>2.1052631578947368E-2</c:v>
                </c:pt>
                <c:pt idx="4">
                  <c:v>1.0526315789473684E-2</c:v>
                </c:pt>
              </c:numCache>
            </c:numRef>
          </c:val>
          <c:extLst>
            <c:ext xmlns:c16="http://schemas.microsoft.com/office/drawing/2014/chart" uri="{C3380CC4-5D6E-409C-BE32-E72D297353CC}">
              <c16:uniqueId val="{00000002-D93F-44F4-85F0-9CA43F665954}"/>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'Sources d''informations santé'!$M$18</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c:ext uri="{02D57815-91ED-43cb-92C2-25804820EDAC}">
                        <c15:formulaRef>
                          <c15:sqref>'Sources d''informations santé'!$M$19:$M$36</c15:sqref>
                        </c15:formulaRef>
                      </c:ext>
                    </c:extLst>
                    <c:numCache>
                      <c:formatCode>0%</c:formatCode>
                      <c:ptCount val="18"/>
                      <c:pt idx="0">
                        <c:v>6.4285714285714279E-2</c:v>
                      </c:pt>
                      <c:pt idx="1">
                        <c:v>2.7142857142857142E-2</c:v>
                      </c:pt>
                      <c:pt idx="2">
                        <c:v>3.7619047619047614E-2</c:v>
                      </c:pt>
                      <c:pt idx="3">
                        <c:v>4.523809523809523E-2</c:v>
                      </c:pt>
                      <c:pt idx="4">
                        <c:v>1.7619047619047618E-2</c:v>
                      </c:pt>
                      <c:pt idx="5">
                        <c:v>2.7142857142857142E-2</c:v>
                      </c:pt>
                      <c:pt idx="6">
                        <c:v>-9.5238095238095108E-4</c:v>
                      </c:pt>
                      <c:pt idx="7">
                        <c:v>2.7619047619047616E-2</c:v>
                      </c:pt>
                      <c:pt idx="8">
                        <c:v>2.7619047619047616E-2</c:v>
                      </c:pt>
                      <c:pt idx="9">
                        <c:v>8.5714285714285701E-3</c:v>
                      </c:pt>
                      <c:pt idx="10">
                        <c:v>4.6190476190476198E-2</c:v>
                      </c:pt>
                      <c:pt idx="11">
                        <c:v>2.6666666666666665E-2</c:v>
                      </c:pt>
                      <c:pt idx="12">
                        <c:v>4.6190476190476198E-2</c:v>
                      </c:pt>
                      <c:pt idx="13">
                        <c:v>4.523809523809523E-2</c:v>
                      </c:pt>
                      <c:pt idx="14">
                        <c:v>0</c:v>
                      </c:pt>
                      <c:pt idx="15">
                        <c:v>2.8095238095238097E-2</c:v>
                      </c:pt>
                      <c:pt idx="16">
                        <c:v>3.7619047619047614E-2</c:v>
                      </c:pt>
                      <c:pt idx="17">
                        <c:v>2.8095238095238097E-2</c:v>
                      </c:pt>
                    </c:numCache>
                  </c:numRef>
                </c:val>
                <c:extLst>
                  <c:ext xmlns:c16="http://schemas.microsoft.com/office/drawing/2014/chart" uri="{C3380CC4-5D6E-409C-BE32-E72D297353CC}">
                    <c16:uniqueId val="{00000003-D93F-44F4-85F0-9CA43F66595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'Sources d''informations santé'!$N$18</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'Confiance l''information santé '!$L$10:$L$14</c15:sqref>
                        </c15:formulaRef>
                      </c:ext>
                    </c:extLst>
                    <c:strCache>
                      <c:ptCount val="5"/>
                      <c:pt idx="0">
                        <c:v>Beaucoup</c:v>
                      </c:pt>
                      <c:pt idx="1">
                        <c:v>Un peu</c:v>
                      </c:pt>
                      <c:pt idx="2">
                        <c:v>Pas du tout</c:v>
                      </c:pt>
                      <c:pt idx="3">
                        <c:v>Je n'ai pas d'opinion</c:v>
                      </c:pt>
                      <c:pt idx="4">
                        <c:v>Je ne sais pas</c:v>
                      </c:pt>
                    </c:strCache>
                  </c:strRef>
                </c:cat>
                <c:val>
                  <c:numRef>
                    <c:extLst xmlns:c15="http://schemas.microsoft.com/office/drawing/2012/chart">
                      <c:ext xmlns:c15="http://schemas.microsoft.com/office/drawing/2012/chart" uri="{02D57815-91ED-43cb-92C2-25804820EDAC}">
                        <c15:formulaRef>
                          <c15:sqref>'Sources d''informations santé'!$N$19:$N$36</c15:sqref>
                        </c15:formulaRef>
                      </c:ext>
                    </c:extLst>
                    <c:numCache>
                      <c:formatCode>0%</c:formatCode>
                      <c:ptCount val="18"/>
                      <c:pt idx="0">
                        <c:v>1.5714285714285722E-2</c:v>
                      </c:pt>
                      <c:pt idx="1">
                        <c:v>4.2857142857142864E-2</c:v>
                      </c:pt>
                      <c:pt idx="2">
                        <c:v>1.2380952380952381E-2</c:v>
                      </c:pt>
                      <c:pt idx="3">
                        <c:v>2.4761904761904763E-2</c:v>
                      </c:pt>
                      <c:pt idx="4">
                        <c:v>2.3809523809523864E-3</c:v>
                      </c:pt>
                      <c:pt idx="5">
                        <c:v>2.8571428571428567E-3</c:v>
                      </c:pt>
                      <c:pt idx="6">
                        <c:v>4.0952380952380948E-2</c:v>
                      </c:pt>
                      <c:pt idx="7">
                        <c:v>1.2380952380952381E-2</c:v>
                      </c:pt>
                      <c:pt idx="8">
                        <c:v>2.238095238095239E-2</c:v>
                      </c:pt>
                      <c:pt idx="9">
                        <c:v>2.1428571428571432E-2</c:v>
                      </c:pt>
                      <c:pt idx="10">
                        <c:v>1.3809523809523799E-2</c:v>
                      </c:pt>
                      <c:pt idx="11">
                        <c:v>1.3333333333333336E-2</c:v>
                      </c:pt>
                      <c:pt idx="12">
                        <c:v>1.3809523809523799E-2</c:v>
                      </c:pt>
                      <c:pt idx="13">
                        <c:v>1.4761904761904768E-2</c:v>
                      </c:pt>
                      <c:pt idx="14">
                        <c:v>0</c:v>
                      </c:pt>
                      <c:pt idx="15">
                        <c:v>2.1904761904761899E-2</c:v>
                      </c:pt>
                      <c:pt idx="16">
                        <c:v>1.2380952380952381E-2</c:v>
                      </c:pt>
                      <c:pt idx="17">
                        <c:v>2.1904761904761899E-2</c:v>
                      </c:pt>
                    </c:numCache>
                  </c:numRef>
                </c:val>
                <c:extLst xmlns:c15="http://schemas.microsoft.com/office/drawing/2012/chart">
                  <c:ext xmlns:c16="http://schemas.microsoft.com/office/drawing/2014/chart" uri="{C3380CC4-5D6E-409C-BE32-E72D297353CC}">
                    <c16:uniqueId val="{00000004-D93F-44F4-85F0-9CA43F665954}"/>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2">
  <a:schemeClr val="accent2"/>
</cs:colorStyle>
</file>

<file path=xl/charts/colors11.xml><?xml version="1.0" encoding="utf-8"?>
<cs:colorStyle xmlns:cs="http://schemas.microsoft.com/office/drawing/2012/chartStyle" xmlns:a="http://schemas.openxmlformats.org/drawingml/2006/main" meth="withinLinearReversed" id="22">
  <a:schemeClr val="accent2"/>
</cs:colorStyle>
</file>

<file path=xl/charts/colors12.xml><?xml version="1.0" encoding="utf-8"?>
<cs:colorStyle xmlns:cs="http://schemas.microsoft.com/office/drawing/2012/chartStyle" xmlns:a="http://schemas.openxmlformats.org/drawingml/2006/main" meth="withinLinearReversed" id="22">
  <a:schemeClr val="accent2"/>
</cs:colorStyle>
</file>

<file path=xl/charts/colors13.xml><?xml version="1.0" encoding="utf-8"?>
<cs:colorStyle xmlns:cs="http://schemas.microsoft.com/office/drawing/2012/chartStyle" xmlns:a="http://schemas.openxmlformats.org/drawingml/2006/main" meth="withinLinearReversed" id="22">
  <a:schemeClr val="accent2"/>
</cs:colorStyle>
</file>

<file path=xl/charts/colors14.xml><?xml version="1.0" encoding="utf-8"?>
<cs:colorStyle xmlns:cs="http://schemas.microsoft.com/office/drawing/2012/chartStyle" xmlns:a="http://schemas.openxmlformats.org/drawingml/2006/main" meth="withinLinearReversed" id="22">
  <a:schemeClr val="accent2"/>
</cs:colorStyle>
</file>

<file path=xl/charts/colors15.xml><?xml version="1.0" encoding="utf-8"?>
<cs:colorStyle xmlns:cs="http://schemas.microsoft.com/office/drawing/2012/chartStyle" xmlns:a="http://schemas.openxmlformats.org/drawingml/2006/main" meth="withinLinearReversed" id="22">
  <a:schemeClr val="accent2"/>
</cs:colorStyle>
</file>

<file path=xl/charts/colors16.xml><?xml version="1.0" encoding="utf-8"?>
<cs:colorStyle xmlns:cs="http://schemas.microsoft.com/office/drawing/2012/chartStyle" xmlns:a="http://schemas.openxmlformats.org/drawingml/2006/main" meth="withinLinearReversed" id="22">
  <a:schemeClr val="accent2"/>
</cs:colorStyle>
</file>

<file path=xl/charts/colors17.xml><?xml version="1.0" encoding="utf-8"?>
<cs:colorStyle xmlns:cs="http://schemas.microsoft.com/office/drawing/2012/chartStyle" xmlns:a="http://schemas.openxmlformats.org/drawingml/2006/main" meth="withinLinearReversed" id="22">
  <a:schemeClr val="accent2"/>
</cs:colorStyle>
</file>

<file path=xl/charts/colors18.xml><?xml version="1.0" encoding="utf-8"?>
<cs:colorStyle xmlns:cs="http://schemas.microsoft.com/office/drawing/2012/chartStyle" xmlns:a="http://schemas.openxmlformats.org/drawingml/2006/main" meth="withinLinearReversed" id="22">
  <a:schemeClr val="accent2"/>
</cs:colorStyle>
</file>

<file path=xl/charts/colors19.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20.xml><?xml version="1.0" encoding="utf-8"?>
<cs:colorStyle xmlns:cs="http://schemas.microsoft.com/office/drawing/2012/chartStyle" xmlns:a="http://schemas.openxmlformats.org/drawingml/2006/main" meth="withinLinearReversed" id="22">
  <a:schemeClr val="accent2"/>
</cs:colorStyle>
</file>

<file path=xl/charts/colors21.xml><?xml version="1.0" encoding="utf-8"?>
<cs:colorStyle xmlns:cs="http://schemas.microsoft.com/office/drawing/2012/chartStyle" xmlns:a="http://schemas.openxmlformats.org/drawingml/2006/main" meth="withinLinearReversed" id="22">
  <a:schemeClr val="accent2"/>
</cs:colorStyle>
</file>

<file path=xl/charts/colors22.xml><?xml version="1.0" encoding="utf-8"?>
<cs:colorStyle xmlns:cs="http://schemas.microsoft.com/office/drawing/2012/chartStyle" xmlns:a="http://schemas.openxmlformats.org/drawingml/2006/main" meth="withinLinearReversed" id="22">
  <a:schemeClr val="accent2"/>
</cs:colorStyle>
</file>

<file path=xl/charts/colors23.xml><?xml version="1.0" encoding="utf-8"?>
<cs:colorStyle xmlns:cs="http://schemas.microsoft.com/office/drawing/2012/chartStyle" xmlns:a="http://schemas.openxmlformats.org/drawingml/2006/main" meth="withinLinearReversed" id="22">
  <a:schemeClr val="accent2"/>
</cs:colorStyle>
</file>

<file path=xl/charts/colors24.xml><?xml version="1.0" encoding="utf-8"?>
<cs:colorStyle xmlns:cs="http://schemas.microsoft.com/office/drawing/2012/chartStyle" xmlns:a="http://schemas.openxmlformats.org/drawingml/2006/main" meth="withinLinearReversed" id="22">
  <a:schemeClr val="accent2"/>
</cs:colorStyle>
</file>

<file path=xl/charts/colors25.xml><?xml version="1.0" encoding="utf-8"?>
<cs:colorStyle xmlns:cs="http://schemas.microsoft.com/office/drawing/2012/chartStyle" xmlns:a="http://schemas.openxmlformats.org/drawingml/2006/main" meth="withinLinearReversed" id="22">
  <a:schemeClr val="accent2"/>
</cs:colorStyle>
</file>

<file path=xl/charts/colors26.xml><?xml version="1.0" encoding="utf-8"?>
<cs:colorStyle xmlns:cs="http://schemas.microsoft.com/office/drawing/2012/chartStyle" xmlns:a="http://schemas.openxmlformats.org/drawingml/2006/main" meth="withinLinearReversed" id="22">
  <a:schemeClr val="accent2"/>
</cs:colorStyle>
</file>

<file path=xl/charts/colors27.xml><?xml version="1.0" encoding="utf-8"?>
<cs:colorStyle xmlns:cs="http://schemas.microsoft.com/office/drawing/2012/chartStyle" xmlns:a="http://schemas.openxmlformats.org/drawingml/2006/main" meth="withinLinearReversed" id="22">
  <a:schemeClr val="accent2"/>
</cs:colorStyle>
</file>

<file path=xl/charts/colors28.xml><?xml version="1.0" encoding="utf-8"?>
<cs:colorStyle xmlns:cs="http://schemas.microsoft.com/office/drawing/2012/chartStyle" xmlns:a="http://schemas.openxmlformats.org/drawingml/2006/main" meth="withinLinearReversed" id="22">
  <a:schemeClr val="accent2"/>
</cs:colorStyle>
</file>

<file path=xl/charts/colors29.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30.xml><?xml version="1.0" encoding="utf-8"?>
<cs:colorStyle xmlns:cs="http://schemas.microsoft.com/office/drawing/2012/chartStyle" xmlns:a="http://schemas.openxmlformats.org/drawingml/2006/main" meth="withinLinearReversed" id="22">
  <a:schemeClr val="accent2"/>
</cs:colorStyle>
</file>

<file path=xl/charts/colors31.xml><?xml version="1.0" encoding="utf-8"?>
<cs:colorStyle xmlns:cs="http://schemas.microsoft.com/office/drawing/2012/chartStyle" xmlns:a="http://schemas.openxmlformats.org/drawingml/2006/main" meth="withinLinearReversed" id="22">
  <a:schemeClr val="accent2"/>
</cs:colorStyle>
</file>

<file path=xl/charts/colors32.xml><?xml version="1.0" encoding="utf-8"?>
<cs:colorStyle xmlns:cs="http://schemas.microsoft.com/office/drawing/2012/chartStyle" xmlns:a="http://schemas.openxmlformats.org/drawingml/2006/main" meth="withinLinearReversed" id="22">
  <a:schemeClr val="accent2"/>
</cs:colorStyle>
</file>

<file path=xl/charts/colors33.xml><?xml version="1.0" encoding="utf-8"?>
<cs:colorStyle xmlns:cs="http://schemas.microsoft.com/office/drawing/2012/chartStyle" xmlns:a="http://schemas.openxmlformats.org/drawingml/2006/main" meth="withinLinearReversed" id="22">
  <a:schemeClr val="accent2"/>
</cs:colorStyle>
</file>

<file path=xl/charts/colors34.xml><?xml version="1.0" encoding="utf-8"?>
<cs:colorStyle xmlns:cs="http://schemas.microsoft.com/office/drawing/2012/chartStyle" xmlns:a="http://schemas.openxmlformats.org/drawingml/2006/main" meth="withinLinearReversed" id="22">
  <a:schemeClr val="accent2"/>
</cs:colorStyle>
</file>

<file path=xl/charts/colors35.xml><?xml version="1.0" encoding="utf-8"?>
<cs:colorStyle xmlns:cs="http://schemas.microsoft.com/office/drawing/2012/chartStyle" xmlns:a="http://schemas.openxmlformats.org/drawingml/2006/main" meth="withinLinearReversed" id="22">
  <a:schemeClr val="accent2"/>
</cs:colorStyle>
</file>

<file path=xl/charts/colors36.xml><?xml version="1.0" encoding="utf-8"?>
<cs:colorStyle xmlns:cs="http://schemas.microsoft.com/office/drawing/2012/chartStyle" xmlns:a="http://schemas.openxmlformats.org/drawingml/2006/main" meth="withinLinearReversed" id="22">
  <a:schemeClr val="accent2"/>
</cs:colorStyle>
</file>

<file path=xl/charts/colors37.xml><?xml version="1.0" encoding="utf-8"?>
<cs:colorStyle xmlns:cs="http://schemas.microsoft.com/office/drawing/2012/chartStyle" xmlns:a="http://schemas.openxmlformats.org/drawingml/2006/main" meth="withinLinearReversed" id="22">
  <a:schemeClr val="accent2"/>
</cs:colorStyle>
</file>

<file path=xl/charts/colors38.xml><?xml version="1.0" encoding="utf-8"?>
<cs:colorStyle xmlns:cs="http://schemas.microsoft.com/office/drawing/2012/chartStyle" xmlns:a="http://schemas.openxmlformats.org/drawingml/2006/main" meth="withinLinearReversed" id="22">
  <a:schemeClr val="accent2"/>
</cs:colorStyle>
</file>

<file path=xl/charts/colors39.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40.xml><?xml version="1.0" encoding="utf-8"?>
<cs:colorStyle xmlns:cs="http://schemas.microsoft.com/office/drawing/2012/chartStyle" xmlns:a="http://schemas.openxmlformats.org/drawingml/2006/main" meth="withinLinearReversed" id="22">
  <a:schemeClr val="accent2"/>
</cs:colorStyle>
</file>

<file path=xl/charts/colors41.xml><?xml version="1.0" encoding="utf-8"?>
<cs:colorStyle xmlns:cs="http://schemas.microsoft.com/office/drawing/2012/chartStyle" xmlns:a="http://schemas.openxmlformats.org/drawingml/2006/main" meth="withinLinearReversed" id="22">
  <a:schemeClr val="accent2"/>
</cs:colorStyle>
</file>

<file path=xl/charts/colors42.xml><?xml version="1.0" encoding="utf-8"?>
<cs:colorStyle xmlns:cs="http://schemas.microsoft.com/office/drawing/2012/chartStyle" xmlns:a="http://schemas.openxmlformats.org/drawingml/2006/main" meth="withinLinearReversed" id="22">
  <a:schemeClr val="accent2"/>
</cs:colorStyle>
</file>

<file path=xl/charts/colors43.xml><?xml version="1.0" encoding="utf-8"?>
<cs:colorStyle xmlns:cs="http://schemas.microsoft.com/office/drawing/2012/chartStyle" xmlns:a="http://schemas.openxmlformats.org/drawingml/2006/main" meth="withinLinearReversed" id="22">
  <a:schemeClr val="accent2"/>
</cs:colorStyle>
</file>

<file path=xl/charts/colors44.xml><?xml version="1.0" encoding="utf-8"?>
<cs:colorStyle xmlns:cs="http://schemas.microsoft.com/office/drawing/2012/chartStyle" xmlns:a="http://schemas.openxmlformats.org/drawingml/2006/main" meth="withinLinearReversed" id="22">
  <a:schemeClr val="accent2"/>
</cs:colorStyle>
</file>

<file path=xl/charts/colors45.xml><?xml version="1.0" encoding="utf-8"?>
<cs:colorStyle xmlns:cs="http://schemas.microsoft.com/office/drawing/2012/chartStyle" xmlns:a="http://schemas.openxmlformats.org/drawingml/2006/main" meth="withinLinearReversed" id="22">
  <a:schemeClr val="accent2"/>
</cs:colorStyle>
</file>

<file path=xl/charts/colors46.xml><?xml version="1.0" encoding="utf-8"?>
<cs:colorStyle xmlns:cs="http://schemas.microsoft.com/office/drawing/2012/chartStyle" xmlns:a="http://schemas.openxmlformats.org/drawingml/2006/main" meth="withinLinearReversed" id="22">
  <a:schemeClr val="accent2"/>
</cs:colorStyle>
</file>

<file path=xl/charts/colors47.xml><?xml version="1.0" encoding="utf-8"?>
<cs:colorStyle xmlns:cs="http://schemas.microsoft.com/office/drawing/2012/chartStyle" xmlns:a="http://schemas.openxmlformats.org/drawingml/2006/main" meth="withinLinearReversed" id="22">
  <a:schemeClr val="accent2"/>
</cs:colorStyle>
</file>

<file path=xl/charts/colors48.xml><?xml version="1.0" encoding="utf-8"?>
<cs:colorStyle xmlns:cs="http://schemas.microsoft.com/office/drawing/2012/chartStyle" xmlns:a="http://schemas.openxmlformats.org/drawingml/2006/main" meth="withinLinearReversed" id="22">
  <a:schemeClr val="accent2"/>
</cs:colorStyle>
</file>

<file path=xl/charts/colors49.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50.xml><?xml version="1.0" encoding="utf-8"?>
<cs:colorStyle xmlns:cs="http://schemas.microsoft.com/office/drawing/2012/chartStyle" xmlns:a="http://schemas.openxmlformats.org/drawingml/2006/main" meth="withinLinearReversed" id="22">
  <a:schemeClr val="accent2"/>
</cs:colorStyle>
</file>

<file path=xl/charts/colors51.xml><?xml version="1.0" encoding="utf-8"?>
<cs:colorStyle xmlns:cs="http://schemas.microsoft.com/office/drawing/2012/chartStyle" xmlns:a="http://schemas.openxmlformats.org/drawingml/2006/main" meth="withinLinearReversed" id="22">
  <a:schemeClr val="accent2"/>
</cs:colorStyle>
</file>

<file path=xl/charts/colors52.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withinLinearReversed" id="22">
  <a:schemeClr val="accent2"/>
</cs:colorStyle>
</file>

<file path=xl/charts/colors8.xml><?xml version="1.0" encoding="utf-8"?>
<cs:colorStyle xmlns:cs="http://schemas.microsoft.com/office/drawing/2012/chartStyle" xmlns:a="http://schemas.openxmlformats.org/drawingml/2006/main" meth="withinLinearReversed" id="22">
  <a:schemeClr val="accent2"/>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6.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0" Type="http://schemas.openxmlformats.org/officeDocument/2006/relationships/chart" Target="../charts/chart14.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7.xml"/><Relationship Id="rId3" Type="http://schemas.openxmlformats.org/officeDocument/2006/relationships/chart" Target="../charts/chart22.xml"/><Relationship Id="rId7" Type="http://schemas.openxmlformats.org/officeDocument/2006/relationships/chart" Target="../charts/chart26.xml"/><Relationship Id="rId12" Type="http://schemas.openxmlformats.org/officeDocument/2006/relationships/chart" Target="../charts/chart31.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11" Type="http://schemas.openxmlformats.org/officeDocument/2006/relationships/chart" Target="../charts/chart30.xml"/><Relationship Id="rId5" Type="http://schemas.openxmlformats.org/officeDocument/2006/relationships/chart" Target="../charts/chart24.xml"/><Relationship Id="rId10" Type="http://schemas.openxmlformats.org/officeDocument/2006/relationships/chart" Target="../charts/chart29.xml"/><Relationship Id="rId4" Type="http://schemas.openxmlformats.org/officeDocument/2006/relationships/chart" Target="../charts/chart23.xml"/><Relationship Id="rId9" Type="http://schemas.openxmlformats.org/officeDocument/2006/relationships/chart" Target="../charts/chart2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6" Type="http://schemas.openxmlformats.org/officeDocument/2006/relationships/chart" Target="../charts/chart37.xml"/><Relationship Id="rId5" Type="http://schemas.openxmlformats.org/officeDocument/2006/relationships/chart" Target="../charts/chart36.xml"/><Relationship Id="rId4" Type="http://schemas.openxmlformats.org/officeDocument/2006/relationships/chart" Target="../charts/chart3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5" Type="http://schemas.openxmlformats.org/officeDocument/2006/relationships/chart" Target="../charts/chart42.xml"/><Relationship Id="rId4" Type="http://schemas.openxmlformats.org/officeDocument/2006/relationships/chart" Target="../charts/chart4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chart" Target="../charts/chart52.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xdr:from>
      <xdr:col>17</xdr:col>
      <xdr:colOff>552450</xdr:colOff>
      <xdr:row>15</xdr:row>
      <xdr:rowOff>152400</xdr:rowOff>
    </xdr:from>
    <xdr:to>
      <xdr:col>34</xdr:col>
      <xdr:colOff>504825</xdr:colOff>
      <xdr:row>35</xdr:row>
      <xdr:rowOff>190500</xdr:rowOff>
    </xdr:to>
    <xdr:graphicFrame macro="">
      <xdr:nvGraphicFramePr>
        <xdr:cNvPr id="4" name="Chart 3">
          <a:extLst>
            <a:ext uri="{FF2B5EF4-FFF2-40B4-BE49-F238E27FC236}">
              <a16:creationId xmlns:a16="http://schemas.microsoft.com/office/drawing/2014/main" id="{8AF56C34-5D88-4172-9CEF-6AC3A0AAF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5</xdr:row>
      <xdr:rowOff>1</xdr:rowOff>
    </xdr:from>
    <xdr:to>
      <xdr:col>27</xdr:col>
      <xdr:colOff>219075</xdr:colOff>
      <xdr:row>15</xdr:row>
      <xdr:rowOff>9525</xdr:rowOff>
    </xdr:to>
    <xdr:graphicFrame macro="">
      <xdr:nvGraphicFramePr>
        <xdr:cNvPr id="3" name="Chart 2">
          <a:extLst>
            <a:ext uri="{FF2B5EF4-FFF2-40B4-BE49-F238E27FC236}">
              <a16:creationId xmlns:a16="http://schemas.microsoft.com/office/drawing/2014/main" id="{BD0944D3-B947-4AF5-AB3C-73FBBD5E7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40</xdr:row>
      <xdr:rowOff>0</xdr:rowOff>
    </xdr:from>
    <xdr:to>
      <xdr:col>34</xdr:col>
      <xdr:colOff>577215</xdr:colOff>
      <xdr:row>60</xdr:row>
      <xdr:rowOff>38100</xdr:rowOff>
    </xdr:to>
    <xdr:graphicFrame macro="">
      <xdr:nvGraphicFramePr>
        <xdr:cNvPr id="5" name="Chart 4">
          <a:extLst>
            <a:ext uri="{FF2B5EF4-FFF2-40B4-BE49-F238E27FC236}">
              <a16:creationId xmlns:a16="http://schemas.microsoft.com/office/drawing/2014/main" id="{E60BAB16-3D1B-4A1B-A44D-AF3080E50A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7619</xdr:colOff>
      <xdr:row>65</xdr:row>
      <xdr:rowOff>0</xdr:rowOff>
    </xdr:from>
    <xdr:to>
      <xdr:col>34</xdr:col>
      <xdr:colOff>523874</xdr:colOff>
      <xdr:row>81</xdr:row>
      <xdr:rowOff>15240</xdr:rowOff>
    </xdr:to>
    <xdr:graphicFrame macro="">
      <xdr:nvGraphicFramePr>
        <xdr:cNvPr id="6" name="Chart 5">
          <a:extLst>
            <a:ext uri="{FF2B5EF4-FFF2-40B4-BE49-F238E27FC236}">
              <a16:creationId xmlns:a16="http://schemas.microsoft.com/office/drawing/2014/main" id="{639D0DDC-DD68-40E7-B490-3E7357C4D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16932</xdr:colOff>
      <xdr:row>3</xdr:row>
      <xdr:rowOff>1</xdr:rowOff>
    </xdr:from>
    <xdr:to>
      <xdr:col>36</xdr:col>
      <xdr:colOff>516254</xdr:colOff>
      <xdr:row>13</xdr:row>
      <xdr:rowOff>50800</xdr:rowOff>
    </xdr:to>
    <xdr:graphicFrame macro="">
      <xdr:nvGraphicFramePr>
        <xdr:cNvPr id="2" name="Chart 1">
          <a:extLst>
            <a:ext uri="{FF2B5EF4-FFF2-40B4-BE49-F238E27FC236}">
              <a16:creationId xmlns:a16="http://schemas.microsoft.com/office/drawing/2014/main" id="{234F5842-74A4-4255-A43A-C6DED7D86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601133</xdr:colOff>
      <xdr:row>16</xdr:row>
      <xdr:rowOff>76200</xdr:rowOff>
    </xdr:from>
    <xdr:to>
      <xdr:col>36</xdr:col>
      <xdr:colOff>490855</xdr:colOff>
      <xdr:row>26</xdr:row>
      <xdr:rowOff>93134</xdr:rowOff>
    </xdr:to>
    <xdr:graphicFrame macro="">
      <xdr:nvGraphicFramePr>
        <xdr:cNvPr id="9" name="Chart 8">
          <a:extLst>
            <a:ext uri="{FF2B5EF4-FFF2-40B4-BE49-F238E27FC236}">
              <a16:creationId xmlns:a16="http://schemas.microsoft.com/office/drawing/2014/main" id="{DA87DA4F-F08B-4C11-B360-0FE2D6A3B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29</xdr:row>
      <xdr:rowOff>0</xdr:rowOff>
    </xdr:from>
    <xdr:to>
      <xdr:col>36</xdr:col>
      <xdr:colOff>516255</xdr:colOff>
      <xdr:row>40</xdr:row>
      <xdr:rowOff>211667</xdr:rowOff>
    </xdr:to>
    <xdr:graphicFrame macro="">
      <xdr:nvGraphicFramePr>
        <xdr:cNvPr id="10" name="Chart 9">
          <a:extLst>
            <a:ext uri="{FF2B5EF4-FFF2-40B4-BE49-F238E27FC236}">
              <a16:creationId xmlns:a16="http://schemas.microsoft.com/office/drawing/2014/main" id="{39D1CCEE-601D-46E9-A7F4-92FB444F9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0</xdr:colOff>
      <xdr:row>42</xdr:row>
      <xdr:rowOff>0</xdr:rowOff>
    </xdr:from>
    <xdr:to>
      <xdr:col>36</xdr:col>
      <xdr:colOff>516255</xdr:colOff>
      <xdr:row>52</xdr:row>
      <xdr:rowOff>397933</xdr:rowOff>
    </xdr:to>
    <xdr:graphicFrame macro="">
      <xdr:nvGraphicFramePr>
        <xdr:cNvPr id="11" name="Chart 10">
          <a:extLst>
            <a:ext uri="{FF2B5EF4-FFF2-40B4-BE49-F238E27FC236}">
              <a16:creationId xmlns:a16="http://schemas.microsoft.com/office/drawing/2014/main" id="{F2C51194-570B-46DD-9BC7-21CFE2620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0</xdr:colOff>
      <xdr:row>54</xdr:row>
      <xdr:rowOff>0</xdr:rowOff>
    </xdr:from>
    <xdr:to>
      <xdr:col>36</xdr:col>
      <xdr:colOff>516255</xdr:colOff>
      <xdr:row>64</xdr:row>
      <xdr:rowOff>397934</xdr:rowOff>
    </xdr:to>
    <xdr:graphicFrame macro="">
      <xdr:nvGraphicFramePr>
        <xdr:cNvPr id="12" name="Chart 11">
          <a:extLst>
            <a:ext uri="{FF2B5EF4-FFF2-40B4-BE49-F238E27FC236}">
              <a16:creationId xmlns:a16="http://schemas.microsoft.com/office/drawing/2014/main" id="{D79AF972-F20E-4A17-9A4F-E02712651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0</xdr:colOff>
      <xdr:row>65</xdr:row>
      <xdr:rowOff>0</xdr:rowOff>
    </xdr:from>
    <xdr:to>
      <xdr:col>36</xdr:col>
      <xdr:colOff>516255</xdr:colOff>
      <xdr:row>76</xdr:row>
      <xdr:rowOff>228600</xdr:rowOff>
    </xdr:to>
    <xdr:graphicFrame macro="">
      <xdr:nvGraphicFramePr>
        <xdr:cNvPr id="13" name="Chart 12">
          <a:extLst>
            <a:ext uri="{FF2B5EF4-FFF2-40B4-BE49-F238E27FC236}">
              <a16:creationId xmlns:a16="http://schemas.microsoft.com/office/drawing/2014/main" id="{0F7DAF96-453B-4A72-B8BA-C2491B757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618066</xdr:colOff>
      <xdr:row>78</xdr:row>
      <xdr:rowOff>0</xdr:rowOff>
    </xdr:from>
    <xdr:to>
      <xdr:col>36</xdr:col>
      <xdr:colOff>516255</xdr:colOff>
      <xdr:row>88</xdr:row>
      <xdr:rowOff>160867</xdr:rowOff>
    </xdr:to>
    <xdr:graphicFrame macro="">
      <xdr:nvGraphicFramePr>
        <xdr:cNvPr id="14" name="Chart 13">
          <a:extLst>
            <a:ext uri="{FF2B5EF4-FFF2-40B4-BE49-F238E27FC236}">
              <a16:creationId xmlns:a16="http://schemas.microsoft.com/office/drawing/2014/main" id="{864854FE-52D8-4480-A5CF-C96974D3A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0</xdr:colOff>
      <xdr:row>90</xdr:row>
      <xdr:rowOff>0</xdr:rowOff>
    </xdr:from>
    <xdr:to>
      <xdr:col>36</xdr:col>
      <xdr:colOff>516255</xdr:colOff>
      <xdr:row>100</xdr:row>
      <xdr:rowOff>397933</xdr:rowOff>
    </xdr:to>
    <xdr:graphicFrame macro="">
      <xdr:nvGraphicFramePr>
        <xdr:cNvPr id="15" name="Chart 14">
          <a:extLst>
            <a:ext uri="{FF2B5EF4-FFF2-40B4-BE49-F238E27FC236}">
              <a16:creationId xmlns:a16="http://schemas.microsoft.com/office/drawing/2014/main" id="{03272789-1974-4B21-8C1C-D00CC41CE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0</xdr:colOff>
      <xdr:row>102</xdr:row>
      <xdr:rowOff>0</xdr:rowOff>
    </xdr:from>
    <xdr:to>
      <xdr:col>36</xdr:col>
      <xdr:colOff>516255</xdr:colOff>
      <xdr:row>112</xdr:row>
      <xdr:rowOff>397933</xdr:rowOff>
    </xdr:to>
    <xdr:graphicFrame macro="">
      <xdr:nvGraphicFramePr>
        <xdr:cNvPr id="16" name="Chart 15">
          <a:extLst>
            <a:ext uri="{FF2B5EF4-FFF2-40B4-BE49-F238E27FC236}">
              <a16:creationId xmlns:a16="http://schemas.microsoft.com/office/drawing/2014/main" id="{2DEC518E-CA52-4799-805B-464CB38022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20</xdr:col>
      <xdr:colOff>0</xdr:colOff>
      <xdr:row>114</xdr:row>
      <xdr:rowOff>0</xdr:rowOff>
    </xdr:from>
    <xdr:to>
      <xdr:col>36</xdr:col>
      <xdr:colOff>516255</xdr:colOff>
      <xdr:row>124</xdr:row>
      <xdr:rowOff>406400</xdr:rowOff>
    </xdr:to>
    <xdr:graphicFrame macro="">
      <xdr:nvGraphicFramePr>
        <xdr:cNvPr id="17" name="Chart 16">
          <a:extLst>
            <a:ext uri="{FF2B5EF4-FFF2-40B4-BE49-F238E27FC236}">
              <a16:creationId xmlns:a16="http://schemas.microsoft.com/office/drawing/2014/main" id="{130A5766-7EB0-4360-933E-341F2D94E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0</xdr:colOff>
      <xdr:row>126</xdr:row>
      <xdr:rowOff>0</xdr:rowOff>
    </xdr:from>
    <xdr:to>
      <xdr:col>36</xdr:col>
      <xdr:colOff>516255</xdr:colOff>
      <xdr:row>136</xdr:row>
      <xdr:rowOff>406400</xdr:rowOff>
    </xdr:to>
    <xdr:graphicFrame macro="">
      <xdr:nvGraphicFramePr>
        <xdr:cNvPr id="18" name="Chart 17">
          <a:extLst>
            <a:ext uri="{FF2B5EF4-FFF2-40B4-BE49-F238E27FC236}">
              <a16:creationId xmlns:a16="http://schemas.microsoft.com/office/drawing/2014/main" id="{066AD640-A913-4FB4-8EE9-9E737EEBD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0</xdr:colOff>
      <xdr:row>137</xdr:row>
      <xdr:rowOff>0</xdr:rowOff>
    </xdr:from>
    <xdr:to>
      <xdr:col>36</xdr:col>
      <xdr:colOff>516255</xdr:colOff>
      <xdr:row>148</xdr:row>
      <xdr:rowOff>211667</xdr:rowOff>
    </xdr:to>
    <xdr:graphicFrame macro="">
      <xdr:nvGraphicFramePr>
        <xdr:cNvPr id="19" name="Chart 18">
          <a:extLst>
            <a:ext uri="{FF2B5EF4-FFF2-40B4-BE49-F238E27FC236}">
              <a16:creationId xmlns:a16="http://schemas.microsoft.com/office/drawing/2014/main" id="{15B40CD4-99A6-4D2F-9269-557D0560D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20</xdr:col>
      <xdr:colOff>0</xdr:colOff>
      <xdr:row>149</xdr:row>
      <xdr:rowOff>0</xdr:rowOff>
    </xdr:from>
    <xdr:to>
      <xdr:col>36</xdr:col>
      <xdr:colOff>516255</xdr:colOff>
      <xdr:row>160</xdr:row>
      <xdr:rowOff>211667</xdr:rowOff>
    </xdr:to>
    <xdr:graphicFrame macro="">
      <xdr:nvGraphicFramePr>
        <xdr:cNvPr id="20" name="Chart 19">
          <a:extLst>
            <a:ext uri="{FF2B5EF4-FFF2-40B4-BE49-F238E27FC236}">
              <a16:creationId xmlns:a16="http://schemas.microsoft.com/office/drawing/2014/main" id="{8B867830-7271-49C4-982E-547A9DED0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0</xdr:colOff>
      <xdr:row>161</xdr:row>
      <xdr:rowOff>0</xdr:rowOff>
    </xdr:from>
    <xdr:to>
      <xdr:col>36</xdr:col>
      <xdr:colOff>516255</xdr:colOff>
      <xdr:row>173</xdr:row>
      <xdr:rowOff>25400</xdr:rowOff>
    </xdr:to>
    <xdr:graphicFrame macro="">
      <xdr:nvGraphicFramePr>
        <xdr:cNvPr id="21" name="Chart 20">
          <a:extLst>
            <a:ext uri="{FF2B5EF4-FFF2-40B4-BE49-F238E27FC236}">
              <a16:creationId xmlns:a16="http://schemas.microsoft.com/office/drawing/2014/main" id="{5C0D54EE-A2D9-4FF7-8D1A-381B05273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6</xdr:row>
      <xdr:rowOff>0</xdr:rowOff>
    </xdr:from>
    <xdr:to>
      <xdr:col>46</xdr:col>
      <xdr:colOff>555171</xdr:colOff>
      <xdr:row>34</xdr:row>
      <xdr:rowOff>76200</xdr:rowOff>
    </xdr:to>
    <xdr:graphicFrame macro="">
      <xdr:nvGraphicFramePr>
        <xdr:cNvPr id="2" name="Chart 1">
          <a:extLst>
            <a:ext uri="{FF2B5EF4-FFF2-40B4-BE49-F238E27FC236}">
              <a16:creationId xmlns:a16="http://schemas.microsoft.com/office/drawing/2014/main" id="{A7412BB1-E7E3-4944-AFD4-D6D972910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6</xdr:row>
      <xdr:rowOff>0</xdr:rowOff>
    </xdr:from>
    <xdr:to>
      <xdr:col>27</xdr:col>
      <xdr:colOff>258264</xdr:colOff>
      <xdr:row>14</xdr:row>
      <xdr:rowOff>56332</xdr:rowOff>
    </xdr:to>
    <xdr:graphicFrame macro="">
      <xdr:nvGraphicFramePr>
        <xdr:cNvPr id="2" name="Chart 1">
          <a:extLst>
            <a:ext uri="{FF2B5EF4-FFF2-40B4-BE49-F238E27FC236}">
              <a16:creationId xmlns:a16="http://schemas.microsoft.com/office/drawing/2014/main" id="{13187181-C62D-4A98-95E9-05C3ED191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446314</xdr:colOff>
      <xdr:row>20</xdr:row>
      <xdr:rowOff>286293</xdr:rowOff>
    </xdr:from>
    <xdr:to>
      <xdr:col>41</xdr:col>
      <xdr:colOff>21770</xdr:colOff>
      <xdr:row>45</xdr:row>
      <xdr:rowOff>21771</xdr:rowOff>
    </xdr:to>
    <xdr:graphicFrame macro="">
      <xdr:nvGraphicFramePr>
        <xdr:cNvPr id="3" name="Chart 2">
          <a:extLst>
            <a:ext uri="{FF2B5EF4-FFF2-40B4-BE49-F238E27FC236}">
              <a16:creationId xmlns:a16="http://schemas.microsoft.com/office/drawing/2014/main" id="{72528691-E9C2-483D-B0B0-09E08BC89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428624</xdr:colOff>
      <xdr:row>46</xdr:row>
      <xdr:rowOff>1</xdr:rowOff>
    </xdr:from>
    <xdr:to>
      <xdr:col>40</xdr:col>
      <xdr:colOff>619395</xdr:colOff>
      <xdr:row>60</xdr:row>
      <xdr:rowOff>114300</xdr:rowOff>
    </xdr:to>
    <xdr:graphicFrame macro="">
      <xdr:nvGraphicFramePr>
        <xdr:cNvPr id="4" name="Chart 3">
          <a:extLst>
            <a:ext uri="{FF2B5EF4-FFF2-40B4-BE49-F238E27FC236}">
              <a16:creationId xmlns:a16="http://schemas.microsoft.com/office/drawing/2014/main" id="{FA26F633-D478-4F5D-BE76-B05C2AF9E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628649</xdr:colOff>
      <xdr:row>62</xdr:row>
      <xdr:rowOff>0</xdr:rowOff>
    </xdr:from>
    <xdr:to>
      <xdr:col>30</xdr:col>
      <xdr:colOff>47624</xdr:colOff>
      <xdr:row>70</xdr:row>
      <xdr:rowOff>151582</xdr:rowOff>
    </xdr:to>
    <xdr:graphicFrame macro="">
      <xdr:nvGraphicFramePr>
        <xdr:cNvPr id="5" name="Chart 4">
          <a:extLst>
            <a:ext uri="{FF2B5EF4-FFF2-40B4-BE49-F238E27FC236}">
              <a16:creationId xmlns:a16="http://schemas.microsoft.com/office/drawing/2014/main" id="{A93D00C0-98A3-422B-80FB-8104B7A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628649</xdr:colOff>
      <xdr:row>101</xdr:row>
      <xdr:rowOff>0</xdr:rowOff>
    </xdr:from>
    <xdr:to>
      <xdr:col>32</xdr:col>
      <xdr:colOff>123824</xdr:colOff>
      <xdr:row>109</xdr:row>
      <xdr:rowOff>151582</xdr:rowOff>
    </xdr:to>
    <xdr:graphicFrame macro="">
      <xdr:nvGraphicFramePr>
        <xdr:cNvPr id="6" name="Chart 5">
          <a:extLst>
            <a:ext uri="{FF2B5EF4-FFF2-40B4-BE49-F238E27FC236}">
              <a16:creationId xmlns:a16="http://schemas.microsoft.com/office/drawing/2014/main" id="{A140A9D9-535D-4CB4-B665-AB9155321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609600</xdr:colOff>
      <xdr:row>71</xdr:row>
      <xdr:rowOff>152400</xdr:rowOff>
    </xdr:from>
    <xdr:to>
      <xdr:col>41</xdr:col>
      <xdr:colOff>173626</xdr:colOff>
      <xdr:row>85</xdr:row>
      <xdr:rowOff>30479</xdr:rowOff>
    </xdr:to>
    <xdr:graphicFrame macro="">
      <xdr:nvGraphicFramePr>
        <xdr:cNvPr id="12" name="Chart 11">
          <a:extLst>
            <a:ext uri="{FF2B5EF4-FFF2-40B4-BE49-F238E27FC236}">
              <a16:creationId xmlns:a16="http://schemas.microsoft.com/office/drawing/2014/main" id="{E36B8BE3-1131-424D-8DE0-9B5CF6083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600075</xdr:colOff>
      <xdr:row>86</xdr:row>
      <xdr:rowOff>66675</xdr:rowOff>
    </xdr:from>
    <xdr:to>
      <xdr:col>41</xdr:col>
      <xdr:colOff>164101</xdr:colOff>
      <xdr:row>99</xdr:row>
      <xdr:rowOff>283844</xdr:rowOff>
    </xdr:to>
    <xdr:graphicFrame macro="">
      <xdr:nvGraphicFramePr>
        <xdr:cNvPr id="14" name="Chart 13">
          <a:extLst>
            <a:ext uri="{FF2B5EF4-FFF2-40B4-BE49-F238E27FC236}">
              <a16:creationId xmlns:a16="http://schemas.microsoft.com/office/drawing/2014/main" id="{BC056C0D-9D2D-4CC4-95F7-8F6364427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0</xdr:colOff>
      <xdr:row>111</xdr:row>
      <xdr:rowOff>0</xdr:rowOff>
    </xdr:from>
    <xdr:to>
      <xdr:col>32</xdr:col>
      <xdr:colOff>123825</xdr:colOff>
      <xdr:row>119</xdr:row>
      <xdr:rowOff>151582</xdr:rowOff>
    </xdr:to>
    <xdr:graphicFrame macro="">
      <xdr:nvGraphicFramePr>
        <xdr:cNvPr id="15" name="Chart 14">
          <a:extLst>
            <a:ext uri="{FF2B5EF4-FFF2-40B4-BE49-F238E27FC236}">
              <a16:creationId xmlns:a16="http://schemas.microsoft.com/office/drawing/2014/main" id="{539A3EAA-BB89-4D15-93AD-10ACDBB42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0</xdr:colOff>
      <xdr:row>121</xdr:row>
      <xdr:rowOff>0</xdr:rowOff>
    </xdr:from>
    <xdr:to>
      <xdr:col>32</xdr:col>
      <xdr:colOff>129540</xdr:colOff>
      <xdr:row>129</xdr:row>
      <xdr:rowOff>142057</xdr:rowOff>
    </xdr:to>
    <xdr:graphicFrame macro="">
      <xdr:nvGraphicFramePr>
        <xdr:cNvPr id="16" name="Chart 15">
          <a:extLst>
            <a:ext uri="{FF2B5EF4-FFF2-40B4-BE49-F238E27FC236}">
              <a16:creationId xmlns:a16="http://schemas.microsoft.com/office/drawing/2014/main" id="{ED39B3B9-2541-4CEB-8D9B-EA91D60B1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512445</xdr:colOff>
      <xdr:row>130</xdr:row>
      <xdr:rowOff>129540</xdr:rowOff>
    </xdr:from>
    <xdr:to>
      <xdr:col>32</xdr:col>
      <xdr:colOff>17145</xdr:colOff>
      <xdr:row>140</xdr:row>
      <xdr:rowOff>123825</xdr:rowOff>
    </xdr:to>
    <xdr:graphicFrame macro="">
      <xdr:nvGraphicFramePr>
        <xdr:cNvPr id="17" name="Chart 16">
          <a:extLst>
            <a:ext uri="{FF2B5EF4-FFF2-40B4-BE49-F238E27FC236}">
              <a16:creationId xmlns:a16="http://schemas.microsoft.com/office/drawing/2014/main" id="{41EFF73E-4D8F-4F62-B86E-F409D74C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533400</xdr:colOff>
      <xdr:row>142</xdr:row>
      <xdr:rowOff>247650</xdr:rowOff>
    </xdr:from>
    <xdr:to>
      <xdr:col>32</xdr:col>
      <xdr:colOff>34290</xdr:colOff>
      <xdr:row>153</xdr:row>
      <xdr:rowOff>66675</xdr:rowOff>
    </xdr:to>
    <xdr:graphicFrame macro="">
      <xdr:nvGraphicFramePr>
        <xdr:cNvPr id="18" name="Chart 17">
          <a:extLst>
            <a:ext uri="{FF2B5EF4-FFF2-40B4-BE49-F238E27FC236}">
              <a16:creationId xmlns:a16="http://schemas.microsoft.com/office/drawing/2014/main" id="{557E4A68-12AB-4948-A475-5F144B67A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495300</xdr:colOff>
      <xdr:row>154</xdr:row>
      <xdr:rowOff>161925</xdr:rowOff>
    </xdr:from>
    <xdr:to>
      <xdr:col>32</xdr:col>
      <xdr:colOff>0</xdr:colOff>
      <xdr:row>165</xdr:row>
      <xdr:rowOff>78105</xdr:rowOff>
    </xdr:to>
    <xdr:graphicFrame macro="">
      <xdr:nvGraphicFramePr>
        <xdr:cNvPr id="19" name="Chart 18">
          <a:extLst>
            <a:ext uri="{FF2B5EF4-FFF2-40B4-BE49-F238E27FC236}">
              <a16:creationId xmlns:a16="http://schemas.microsoft.com/office/drawing/2014/main" id="{B3737057-AAF3-4660-A2E2-8E3778B13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6</xdr:row>
      <xdr:rowOff>0</xdr:rowOff>
    </xdr:from>
    <xdr:to>
      <xdr:col>41</xdr:col>
      <xdr:colOff>200296</xdr:colOff>
      <xdr:row>22</xdr:row>
      <xdr:rowOff>520338</xdr:rowOff>
    </xdr:to>
    <xdr:graphicFrame macro="">
      <xdr:nvGraphicFramePr>
        <xdr:cNvPr id="2" name="Chart 1">
          <a:extLst>
            <a:ext uri="{FF2B5EF4-FFF2-40B4-BE49-F238E27FC236}">
              <a16:creationId xmlns:a16="http://schemas.microsoft.com/office/drawing/2014/main" id="{5638856D-8A89-4684-9F4F-49B2ECC9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25</xdr:row>
      <xdr:rowOff>0</xdr:rowOff>
    </xdr:from>
    <xdr:to>
      <xdr:col>41</xdr:col>
      <xdr:colOff>200296</xdr:colOff>
      <xdr:row>43</xdr:row>
      <xdr:rowOff>154578</xdr:rowOff>
    </xdr:to>
    <xdr:graphicFrame macro="">
      <xdr:nvGraphicFramePr>
        <xdr:cNvPr id="3" name="Chart 2">
          <a:extLst>
            <a:ext uri="{FF2B5EF4-FFF2-40B4-BE49-F238E27FC236}">
              <a16:creationId xmlns:a16="http://schemas.microsoft.com/office/drawing/2014/main" id="{F8E25EF5-5774-4D04-82ED-195BE89F7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15243</xdr:colOff>
      <xdr:row>43</xdr:row>
      <xdr:rowOff>436245</xdr:rowOff>
    </xdr:from>
    <xdr:to>
      <xdr:col>28</xdr:col>
      <xdr:colOff>552451</xdr:colOff>
      <xdr:row>52</xdr:row>
      <xdr:rowOff>360045</xdr:rowOff>
    </xdr:to>
    <xdr:graphicFrame macro="">
      <xdr:nvGraphicFramePr>
        <xdr:cNvPr id="4" name="Chart 3">
          <a:extLst>
            <a:ext uri="{FF2B5EF4-FFF2-40B4-BE49-F238E27FC236}">
              <a16:creationId xmlns:a16="http://schemas.microsoft.com/office/drawing/2014/main" id="{963443C4-1A11-4497-9B3E-D6855F7A4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53</xdr:row>
      <xdr:rowOff>0</xdr:rowOff>
    </xdr:from>
    <xdr:to>
      <xdr:col>41</xdr:col>
      <xdr:colOff>206011</xdr:colOff>
      <xdr:row>71</xdr:row>
      <xdr:rowOff>164103</xdr:rowOff>
    </xdr:to>
    <xdr:graphicFrame macro="">
      <xdr:nvGraphicFramePr>
        <xdr:cNvPr id="5" name="Chart 4">
          <a:extLst>
            <a:ext uri="{FF2B5EF4-FFF2-40B4-BE49-F238E27FC236}">
              <a16:creationId xmlns:a16="http://schemas.microsoft.com/office/drawing/2014/main" id="{BD26D9E5-ECAF-41F8-BE3D-8FC8CCACD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628649</xdr:colOff>
      <xdr:row>74</xdr:row>
      <xdr:rowOff>0</xdr:rowOff>
    </xdr:from>
    <xdr:to>
      <xdr:col>33</xdr:col>
      <xdr:colOff>238124</xdr:colOff>
      <xdr:row>84</xdr:row>
      <xdr:rowOff>125730</xdr:rowOff>
    </xdr:to>
    <xdr:graphicFrame macro="">
      <xdr:nvGraphicFramePr>
        <xdr:cNvPr id="6" name="Chart 5">
          <a:extLst>
            <a:ext uri="{FF2B5EF4-FFF2-40B4-BE49-F238E27FC236}">
              <a16:creationId xmlns:a16="http://schemas.microsoft.com/office/drawing/2014/main" id="{C9BEB711-2E32-4016-9DBB-FEEF4BBBB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85</xdr:row>
      <xdr:rowOff>0</xdr:rowOff>
    </xdr:from>
    <xdr:to>
      <xdr:col>41</xdr:col>
      <xdr:colOff>206011</xdr:colOff>
      <xdr:row>107</xdr:row>
      <xdr:rowOff>273</xdr:rowOff>
    </xdr:to>
    <xdr:graphicFrame macro="">
      <xdr:nvGraphicFramePr>
        <xdr:cNvPr id="7" name="Chart 6">
          <a:extLst>
            <a:ext uri="{FF2B5EF4-FFF2-40B4-BE49-F238E27FC236}">
              <a16:creationId xmlns:a16="http://schemas.microsoft.com/office/drawing/2014/main" id="{2B737AF6-86AE-43D9-ABE6-19BA2A55F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3809</xdr:colOff>
      <xdr:row>0</xdr:row>
      <xdr:rowOff>257175</xdr:rowOff>
    </xdr:from>
    <xdr:to>
      <xdr:col>35</xdr:col>
      <xdr:colOff>506729</xdr:colOff>
      <xdr:row>19</xdr:row>
      <xdr:rowOff>120015</xdr:rowOff>
    </xdr:to>
    <xdr:graphicFrame macro="">
      <xdr:nvGraphicFramePr>
        <xdr:cNvPr id="2" name="Chart 1">
          <a:extLst>
            <a:ext uri="{FF2B5EF4-FFF2-40B4-BE49-F238E27FC236}">
              <a16:creationId xmlns:a16="http://schemas.microsoft.com/office/drawing/2014/main" id="{BC9C4324-2E23-4A61-8968-2ADF1B2B3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47625</xdr:colOff>
      <xdr:row>21</xdr:row>
      <xdr:rowOff>108584</xdr:rowOff>
    </xdr:from>
    <xdr:to>
      <xdr:col>35</xdr:col>
      <xdr:colOff>560070</xdr:colOff>
      <xdr:row>42</xdr:row>
      <xdr:rowOff>146684</xdr:rowOff>
    </xdr:to>
    <xdr:graphicFrame macro="">
      <xdr:nvGraphicFramePr>
        <xdr:cNvPr id="3" name="Chart 2">
          <a:extLst>
            <a:ext uri="{FF2B5EF4-FFF2-40B4-BE49-F238E27FC236}">
              <a16:creationId xmlns:a16="http://schemas.microsoft.com/office/drawing/2014/main" id="{022167FF-A742-4CB7-BAEA-DA0F377A6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43</xdr:row>
      <xdr:rowOff>0</xdr:rowOff>
    </xdr:from>
    <xdr:to>
      <xdr:col>35</xdr:col>
      <xdr:colOff>501015</xdr:colOff>
      <xdr:row>63</xdr:row>
      <xdr:rowOff>152400</xdr:rowOff>
    </xdr:to>
    <xdr:graphicFrame macro="">
      <xdr:nvGraphicFramePr>
        <xdr:cNvPr id="4" name="Chart 3">
          <a:extLst>
            <a:ext uri="{FF2B5EF4-FFF2-40B4-BE49-F238E27FC236}">
              <a16:creationId xmlns:a16="http://schemas.microsoft.com/office/drawing/2014/main" id="{E8024888-3E7F-4685-B727-369CB03FD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64</xdr:row>
      <xdr:rowOff>0</xdr:rowOff>
    </xdr:from>
    <xdr:to>
      <xdr:col>36</xdr:col>
      <xdr:colOff>342900</xdr:colOff>
      <xdr:row>83</xdr:row>
      <xdr:rowOff>76200</xdr:rowOff>
    </xdr:to>
    <xdr:graphicFrame macro="">
      <xdr:nvGraphicFramePr>
        <xdr:cNvPr id="5" name="Chart 4">
          <a:extLst>
            <a:ext uri="{FF2B5EF4-FFF2-40B4-BE49-F238E27FC236}">
              <a16:creationId xmlns:a16="http://schemas.microsoft.com/office/drawing/2014/main" id="{DACC163F-6F0F-4B73-BCD7-176E94675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0</xdr:colOff>
      <xdr:row>83</xdr:row>
      <xdr:rowOff>190499</xdr:rowOff>
    </xdr:from>
    <xdr:to>
      <xdr:col>35</xdr:col>
      <xdr:colOff>514350</xdr:colOff>
      <xdr:row>115</xdr:row>
      <xdr:rowOff>161925</xdr:rowOff>
    </xdr:to>
    <xdr:graphicFrame macro="">
      <xdr:nvGraphicFramePr>
        <xdr:cNvPr id="6" name="Chart 5">
          <a:extLst>
            <a:ext uri="{FF2B5EF4-FFF2-40B4-BE49-F238E27FC236}">
              <a16:creationId xmlns:a16="http://schemas.microsoft.com/office/drawing/2014/main" id="{CF245148-B13F-471D-9D19-D5A6358A9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276225</xdr:colOff>
      <xdr:row>15</xdr:row>
      <xdr:rowOff>142875</xdr:rowOff>
    </xdr:from>
    <xdr:to>
      <xdr:col>31</xdr:col>
      <xdr:colOff>72390</xdr:colOff>
      <xdr:row>30</xdr:row>
      <xdr:rowOff>163830</xdr:rowOff>
    </xdr:to>
    <xdr:graphicFrame macro="">
      <xdr:nvGraphicFramePr>
        <xdr:cNvPr id="2" name="Chart 1">
          <a:extLst>
            <a:ext uri="{FF2B5EF4-FFF2-40B4-BE49-F238E27FC236}">
              <a16:creationId xmlns:a16="http://schemas.microsoft.com/office/drawing/2014/main" id="{937D1FB1-ECCD-46A6-995B-5D8AAE583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17</xdr:col>
      <xdr:colOff>588645</xdr:colOff>
      <xdr:row>1</xdr:row>
      <xdr:rowOff>43815</xdr:rowOff>
    </xdr:from>
    <xdr:to>
      <xdr:col>29</xdr:col>
      <xdr:colOff>190500</xdr:colOff>
      <xdr:row>13</xdr:row>
      <xdr:rowOff>472440</xdr:rowOff>
    </xdr:to>
    <xdr:graphicFrame macro="">
      <xdr:nvGraphicFramePr>
        <xdr:cNvPr id="2" name="Chart 1">
          <a:extLst>
            <a:ext uri="{FF2B5EF4-FFF2-40B4-BE49-F238E27FC236}">
              <a16:creationId xmlns:a16="http://schemas.microsoft.com/office/drawing/2014/main" id="{70D58352-7236-4B2D-BAD2-AA86DED6E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571500</xdr:colOff>
      <xdr:row>14</xdr:row>
      <xdr:rowOff>57150</xdr:rowOff>
    </xdr:from>
    <xdr:to>
      <xdr:col>29</xdr:col>
      <xdr:colOff>169545</xdr:colOff>
      <xdr:row>28</xdr:row>
      <xdr:rowOff>121920</xdr:rowOff>
    </xdr:to>
    <xdr:graphicFrame macro="">
      <xdr:nvGraphicFramePr>
        <xdr:cNvPr id="3" name="Chart 2">
          <a:extLst>
            <a:ext uri="{FF2B5EF4-FFF2-40B4-BE49-F238E27FC236}">
              <a16:creationId xmlns:a16="http://schemas.microsoft.com/office/drawing/2014/main" id="{AE33908D-FDD9-47E2-AA3F-E9C0927C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17</xdr:col>
      <xdr:colOff>391583</xdr:colOff>
      <xdr:row>2</xdr:row>
      <xdr:rowOff>74083</xdr:rowOff>
    </xdr:from>
    <xdr:to>
      <xdr:col>30</xdr:col>
      <xdr:colOff>148166</xdr:colOff>
      <xdr:row>14</xdr:row>
      <xdr:rowOff>63500</xdr:rowOff>
    </xdr:to>
    <xdr:graphicFrame macro="">
      <xdr:nvGraphicFramePr>
        <xdr:cNvPr id="16" name="Chart 15">
          <a:extLst>
            <a:ext uri="{FF2B5EF4-FFF2-40B4-BE49-F238E27FC236}">
              <a16:creationId xmlns:a16="http://schemas.microsoft.com/office/drawing/2014/main" id="{499519FD-11AE-48FF-B8E1-DAA28A092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387513</xdr:colOff>
      <xdr:row>15</xdr:row>
      <xdr:rowOff>100949</xdr:rowOff>
    </xdr:from>
    <xdr:to>
      <xdr:col>30</xdr:col>
      <xdr:colOff>186430</xdr:colOff>
      <xdr:row>28</xdr:row>
      <xdr:rowOff>26866</xdr:rowOff>
    </xdr:to>
    <xdr:graphicFrame macro="">
      <xdr:nvGraphicFramePr>
        <xdr:cNvPr id="23" name="Chart 22">
          <a:extLst>
            <a:ext uri="{FF2B5EF4-FFF2-40B4-BE49-F238E27FC236}">
              <a16:creationId xmlns:a16="http://schemas.microsoft.com/office/drawing/2014/main" id="{FDC9F966-FD66-48C2-A498-007E1F90A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333374</xdr:colOff>
      <xdr:row>56</xdr:row>
      <xdr:rowOff>154781</xdr:rowOff>
    </xdr:from>
    <xdr:to>
      <xdr:col>30</xdr:col>
      <xdr:colOff>132291</xdr:colOff>
      <xdr:row>66</xdr:row>
      <xdr:rowOff>44979</xdr:rowOff>
    </xdr:to>
    <xdr:graphicFrame macro="">
      <xdr:nvGraphicFramePr>
        <xdr:cNvPr id="24" name="Chart 23">
          <a:extLst>
            <a:ext uri="{FF2B5EF4-FFF2-40B4-BE49-F238E27FC236}">
              <a16:creationId xmlns:a16="http://schemas.microsoft.com/office/drawing/2014/main" id="{0F42B1D5-B323-4FD2-8F48-2ACD7F867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32</xdr:row>
      <xdr:rowOff>0</xdr:rowOff>
    </xdr:from>
    <xdr:to>
      <xdr:col>36</xdr:col>
      <xdr:colOff>457200</xdr:colOff>
      <xdr:row>48</xdr:row>
      <xdr:rowOff>25400</xdr:rowOff>
    </xdr:to>
    <xdr:graphicFrame macro="">
      <xdr:nvGraphicFramePr>
        <xdr:cNvPr id="7" name="Chart 6">
          <a:extLst>
            <a:ext uri="{FF2B5EF4-FFF2-40B4-BE49-F238E27FC236}">
              <a16:creationId xmlns:a16="http://schemas.microsoft.com/office/drawing/2014/main" id="{CCBB0CA4-A2D6-4148-8033-7CDCA6F2D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0</xdr:colOff>
      <xdr:row>69</xdr:row>
      <xdr:rowOff>0</xdr:rowOff>
    </xdr:from>
    <xdr:to>
      <xdr:col>30</xdr:col>
      <xdr:colOff>421217</xdr:colOff>
      <xdr:row>78</xdr:row>
      <xdr:rowOff>487098</xdr:rowOff>
    </xdr:to>
    <xdr:graphicFrame macro="">
      <xdr:nvGraphicFramePr>
        <xdr:cNvPr id="8" name="Chart 7">
          <a:extLst>
            <a:ext uri="{FF2B5EF4-FFF2-40B4-BE49-F238E27FC236}">
              <a16:creationId xmlns:a16="http://schemas.microsoft.com/office/drawing/2014/main" id="{3312AD9F-A360-489C-A499-CECBBFF21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81</xdr:row>
      <xdr:rowOff>0</xdr:rowOff>
    </xdr:from>
    <xdr:to>
      <xdr:col>30</xdr:col>
      <xdr:colOff>421217</xdr:colOff>
      <xdr:row>91</xdr:row>
      <xdr:rowOff>106098</xdr:rowOff>
    </xdr:to>
    <xdr:graphicFrame macro="">
      <xdr:nvGraphicFramePr>
        <xdr:cNvPr id="9" name="Chart 8">
          <a:extLst>
            <a:ext uri="{FF2B5EF4-FFF2-40B4-BE49-F238E27FC236}">
              <a16:creationId xmlns:a16="http://schemas.microsoft.com/office/drawing/2014/main" id="{4C56BA8C-3A6A-4D03-8FE4-015404BE7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0</xdr:colOff>
      <xdr:row>95</xdr:row>
      <xdr:rowOff>0</xdr:rowOff>
    </xdr:from>
    <xdr:to>
      <xdr:col>30</xdr:col>
      <xdr:colOff>421217</xdr:colOff>
      <xdr:row>107</xdr:row>
      <xdr:rowOff>131498</xdr:rowOff>
    </xdr:to>
    <xdr:graphicFrame macro="">
      <xdr:nvGraphicFramePr>
        <xdr:cNvPr id="10" name="Chart 9">
          <a:extLst>
            <a:ext uri="{FF2B5EF4-FFF2-40B4-BE49-F238E27FC236}">
              <a16:creationId xmlns:a16="http://schemas.microsoft.com/office/drawing/2014/main" id="{E27AB44B-40C9-4D67-B649-0807A8ED1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810DF-503E-4603-9932-647821FADFF0}">
  <dimension ref="A1:C3"/>
  <sheetViews>
    <sheetView topLeftCell="A3" workbookViewId="0">
      <selection activeCell="A13" sqref="A13"/>
    </sheetView>
  </sheetViews>
  <sheetFormatPr defaultRowHeight="15" x14ac:dyDescent="0.25"/>
  <cols>
    <col min="1" max="1" width="73" customWidth="1"/>
    <col min="2" max="2" width="4.28515625" customWidth="1"/>
    <col min="3" max="3" width="74.140625" customWidth="1"/>
  </cols>
  <sheetData>
    <row r="1" spans="1:3" ht="30" x14ac:dyDescent="0.4">
      <c r="A1" s="1" t="s">
        <v>0</v>
      </c>
      <c r="C1" s="1" t="s">
        <v>1</v>
      </c>
    </row>
    <row r="2" spans="1:3" ht="6" customHeight="1" x14ac:dyDescent="0.25"/>
    <row r="3" spans="1:3" ht="348.75" customHeight="1" x14ac:dyDescent="0.25">
      <c r="A3" s="108" t="s">
        <v>2</v>
      </c>
      <c r="C3" s="108" t="s">
        <v>3</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AEEEE-8DE3-4BF6-99D4-1F916C2DF462}">
  <dimension ref="A1:Q36"/>
  <sheetViews>
    <sheetView workbookViewId="0">
      <selection activeCell="M26" sqref="M26"/>
    </sheetView>
  </sheetViews>
  <sheetFormatPr defaultColWidth="9.140625" defaultRowHeight="15" x14ac:dyDescent="0.25"/>
  <cols>
    <col min="1" max="1" width="25.140625" style="15" customWidth="1"/>
    <col min="2" max="2" width="9.140625" style="15"/>
    <col min="3" max="3" width="12" style="15" customWidth="1"/>
    <col min="4" max="4" width="11.5703125" style="15" customWidth="1"/>
    <col min="5" max="5" width="13.28515625" style="15" bestFit="1" customWidth="1"/>
    <col min="6" max="6" width="13.5703125" style="15" bestFit="1" customWidth="1"/>
    <col min="7" max="10" width="9.140625" style="15"/>
    <col min="11" max="11" width="14.42578125" style="15" customWidth="1"/>
    <col min="12" max="16384" width="9.140625" style="15"/>
  </cols>
  <sheetData>
    <row r="1" spans="1:17" ht="30" x14ac:dyDescent="0.4">
      <c r="A1" s="1" t="s">
        <v>488</v>
      </c>
      <c r="B1" s="165"/>
      <c r="C1" s="165"/>
      <c r="D1" s="165"/>
      <c r="E1" s="165"/>
      <c r="F1" s="165"/>
      <c r="G1" s="165"/>
      <c r="H1" s="165"/>
      <c r="I1" s="165"/>
      <c r="J1" s="165"/>
      <c r="K1" s="165"/>
      <c r="L1" s="165"/>
      <c r="M1" s="165"/>
      <c r="N1" s="165"/>
      <c r="O1" s="165"/>
      <c r="P1" s="165"/>
      <c r="Q1" s="165"/>
    </row>
    <row r="2" spans="1:17" ht="9" customHeight="1" x14ac:dyDescent="0.25">
      <c r="A2" s="8"/>
      <c r="B2" s="8"/>
      <c r="C2" s="8"/>
      <c r="D2" s="8"/>
      <c r="E2" s="8"/>
      <c r="F2" s="8"/>
      <c r="G2" s="8"/>
      <c r="H2" s="165"/>
      <c r="I2" s="165"/>
      <c r="J2" s="165"/>
      <c r="K2" s="165"/>
      <c r="L2" s="165"/>
      <c r="M2" s="165"/>
      <c r="N2" s="165"/>
      <c r="O2" s="165"/>
      <c r="P2" s="165"/>
      <c r="Q2" s="165"/>
    </row>
    <row r="3" spans="1:17" ht="15.75" x14ac:dyDescent="0.25">
      <c r="A3" s="162" t="s">
        <v>489</v>
      </c>
      <c r="B3" s="165"/>
      <c r="C3" s="165"/>
      <c r="D3" s="165"/>
      <c r="E3" s="165"/>
      <c r="F3" s="165"/>
      <c r="G3" s="165"/>
      <c r="H3" s="165"/>
      <c r="I3" s="165"/>
      <c r="J3" s="165"/>
      <c r="K3" s="165"/>
      <c r="L3" s="165"/>
      <c r="M3" s="165"/>
      <c r="N3" s="165"/>
      <c r="O3" s="165"/>
      <c r="P3" s="165"/>
      <c r="Q3" s="165"/>
    </row>
    <row r="4" spans="1:17" s="13" customFormat="1" ht="45" customHeight="1" x14ac:dyDescent="0.3">
      <c r="A4" s="12" t="s">
        <v>490</v>
      </c>
      <c r="B4" s="171"/>
      <c r="C4" s="171"/>
      <c r="D4" s="171"/>
      <c r="E4" s="171"/>
      <c r="F4" s="171"/>
      <c r="G4" s="171"/>
      <c r="H4" s="171"/>
      <c r="I4" s="171"/>
      <c r="J4" s="171"/>
      <c r="K4" s="171"/>
      <c r="L4" s="171"/>
      <c r="M4" s="171"/>
      <c r="N4" s="171"/>
      <c r="O4" s="171"/>
      <c r="P4" s="171"/>
      <c r="Q4" s="171"/>
    </row>
    <row r="5" spans="1:17" x14ac:dyDescent="0.25">
      <c r="A5" s="2" t="s">
        <v>491</v>
      </c>
      <c r="B5" s="165"/>
      <c r="C5" s="165"/>
      <c r="D5" s="165"/>
      <c r="E5" s="165"/>
      <c r="F5" s="165"/>
      <c r="G5" s="165"/>
      <c r="H5" s="165"/>
      <c r="I5" s="165"/>
      <c r="J5" s="165"/>
      <c r="K5" s="165"/>
      <c r="L5" s="165"/>
      <c r="M5" s="165"/>
      <c r="N5" s="165"/>
      <c r="O5" s="165"/>
      <c r="P5" s="165"/>
      <c r="Q5" s="165"/>
    </row>
    <row r="6" spans="1:17" s="17" customFormat="1" x14ac:dyDescent="0.25">
      <c r="A6" s="2" t="s">
        <v>492</v>
      </c>
      <c r="B6" s="165"/>
      <c r="C6" s="165"/>
      <c r="D6" s="165"/>
      <c r="E6" s="165"/>
      <c r="F6" s="165"/>
      <c r="G6" s="165"/>
      <c r="H6" s="165"/>
      <c r="I6" s="165"/>
      <c r="J6" s="165"/>
      <c r="K6" s="165"/>
      <c r="L6" s="165"/>
      <c r="M6" s="165"/>
      <c r="N6" s="165"/>
      <c r="O6" s="165"/>
      <c r="P6" s="165"/>
      <c r="Q6" s="165"/>
    </row>
    <row r="7" spans="1:17" s="17" customFormat="1" ht="15.75" thickBot="1" x14ac:dyDescent="0.3">
      <c r="A7" s="2"/>
      <c r="B7" s="165"/>
      <c r="C7" s="165"/>
      <c r="D7" s="165"/>
      <c r="E7" s="165"/>
      <c r="F7" s="165"/>
      <c r="G7" s="165"/>
      <c r="H7" s="165"/>
      <c r="I7" s="165"/>
      <c r="J7" s="165"/>
      <c r="K7" s="45"/>
      <c r="L7" s="172" t="s">
        <v>155</v>
      </c>
      <c r="M7" s="172"/>
      <c r="N7" s="172"/>
      <c r="O7" s="173" t="s">
        <v>156</v>
      </c>
      <c r="P7" s="173"/>
      <c r="Q7" s="173"/>
    </row>
    <row r="8" spans="1:17" ht="15.75" thickBot="1" x14ac:dyDescent="0.3">
      <c r="A8" s="4" t="s">
        <v>157</v>
      </c>
      <c r="B8" s="174" t="s">
        <v>158</v>
      </c>
      <c r="C8" s="175"/>
      <c r="D8" s="5" t="s">
        <v>159</v>
      </c>
      <c r="E8" s="5" t="s">
        <v>160</v>
      </c>
      <c r="F8" s="174" t="s">
        <v>156</v>
      </c>
      <c r="G8" s="175"/>
      <c r="H8" s="5" t="s">
        <v>159</v>
      </c>
      <c r="I8" s="5" t="s">
        <v>160</v>
      </c>
      <c r="J8" s="165"/>
      <c r="K8" s="166" t="s">
        <v>157</v>
      </c>
      <c r="L8" s="46" t="s">
        <v>162</v>
      </c>
      <c r="M8" s="166" t="s">
        <v>163</v>
      </c>
      <c r="N8" s="166" t="s">
        <v>164</v>
      </c>
      <c r="O8" s="44" t="s">
        <v>165</v>
      </c>
      <c r="P8" s="167" t="s">
        <v>163</v>
      </c>
      <c r="Q8" s="167" t="s">
        <v>164</v>
      </c>
    </row>
    <row r="9" spans="1:17" ht="15.75" thickBot="1" x14ac:dyDescent="0.3">
      <c r="A9" s="6" t="s">
        <v>166</v>
      </c>
      <c r="B9" s="136">
        <v>67</v>
      </c>
      <c r="C9" s="159">
        <f>B9/$B$12</f>
        <v>0.65686274509803921</v>
      </c>
      <c r="D9" s="159">
        <v>0.59</v>
      </c>
      <c r="E9" s="159">
        <v>0.73</v>
      </c>
      <c r="F9" s="136">
        <v>81</v>
      </c>
      <c r="G9" s="159">
        <f>F9/$F$12</f>
        <v>0.78640776699029125</v>
      </c>
      <c r="H9" s="159">
        <v>0.69</v>
      </c>
      <c r="I9" s="159">
        <v>0.84</v>
      </c>
      <c r="J9" s="165"/>
      <c r="K9" s="48" t="s">
        <v>166</v>
      </c>
      <c r="L9" s="126">
        <f>C9</f>
        <v>0.65686274509803921</v>
      </c>
      <c r="M9" s="117">
        <f>C9-D9</f>
        <v>6.6862745098039245E-2</v>
      </c>
      <c r="N9" s="117">
        <f>E9-C9</f>
        <v>7.3137254901960769E-2</v>
      </c>
      <c r="O9" s="127">
        <f>G9</f>
        <v>0.78640776699029125</v>
      </c>
      <c r="P9" s="119">
        <f>G9-H9</f>
        <v>9.6407766990291299E-2</v>
      </c>
      <c r="Q9" s="119">
        <f>I9-G9</f>
        <v>5.3592233009708723E-2</v>
      </c>
    </row>
    <row r="10" spans="1:17" ht="15.75" thickBot="1" x14ac:dyDescent="0.3">
      <c r="A10" s="6" t="s">
        <v>493</v>
      </c>
      <c r="B10" s="136">
        <v>21</v>
      </c>
      <c r="C10" s="159">
        <f t="shared" ref="C10:C11" si="0">B10/$B$12</f>
        <v>0.20588235294117646</v>
      </c>
      <c r="D10" s="159">
        <v>0.17</v>
      </c>
      <c r="E10" s="159">
        <v>0.28000000000000003</v>
      </c>
      <c r="F10" s="109">
        <v>16</v>
      </c>
      <c r="G10" s="159">
        <f t="shared" ref="G10:G11" si="1">F10/$F$12</f>
        <v>0.1553398058252427</v>
      </c>
      <c r="H10" s="159">
        <v>0.09</v>
      </c>
      <c r="I10" s="159">
        <v>0.25</v>
      </c>
      <c r="J10" s="165"/>
      <c r="K10" s="48" t="s">
        <v>167</v>
      </c>
      <c r="L10" s="126">
        <f t="shared" ref="L10" si="2">C10</f>
        <v>0.20588235294117646</v>
      </c>
      <c r="M10" s="117">
        <f t="shared" ref="M10" si="3">C10-D10</f>
        <v>3.5882352941176449E-2</v>
      </c>
      <c r="N10" s="117">
        <f>E10-C10</f>
        <v>7.4117647058823566E-2</v>
      </c>
      <c r="O10" s="127">
        <f t="shared" ref="O10:O11" si="4">G10</f>
        <v>0.1553398058252427</v>
      </c>
      <c r="P10" s="119">
        <f t="shared" ref="P10:P11" si="5">G10-H10</f>
        <v>6.5339805825242708E-2</v>
      </c>
      <c r="Q10" s="119">
        <f t="shared" ref="Q10:Q11" si="6">I10-G10</f>
        <v>9.4660194174757295E-2</v>
      </c>
    </row>
    <row r="11" spans="1:17" ht="15.75" thickBot="1" x14ac:dyDescent="0.3">
      <c r="A11" s="6" t="s">
        <v>494</v>
      </c>
      <c r="B11" s="136">
        <v>14</v>
      </c>
      <c r="C11" s="159">
        <f t="shared" si="0"/>
        <v>0.13725490196078433</v>
      </c>
      <c r="D11" s="159">
        <v>0.08</v>
      </c>
      <c r="E11" s="159">
        <v>0.22</v>
      </c>
      <c r="F11" s="136">
        <v>6</v>
      </c>
      <c r="G11" s="159">
        <f t="shared" si="1"/>
        <v>5.8252427184466021E-2</v>
      </c>
      <c r="H11" s="159">
        <v>0.01</v>
      </c>
      <c r="I11" s="159">
        <v>0.12</v>
      </c>
      <c r="J11" s="165"/>
      <c r="K11" s="48" t="s">
        <v>230</v>
      </c>
      <c r="L11" s="126">
        <f>C11</f>
        <v>0.13725490196078433</v>
      </c>
      <c r="M11" s="117">
        <f>C11-D11</f>
        <v>5.7254901960784324E-2</v>
      </c>
      <c r="N11" s="117">
        <f>E11-C11</f>
        <v>8.2745098039215675E-2</v>
      </c>
      <c r="O11" s="127">
        <f t="shared" si="4"/>
        <v>5.8252427184466021E-2</v>
      </c>
      <c r="P11" s="119">
        <f t="shared" si="5"/>
        <v>4.8252427184466019E-2</v>
      </c>
      <c r="Q11" s="119">
        <f t="shared" si="6"/>
        <v>6.1747572815533974E-2</v>
      </c>
    </row>
    <row r="12" spans="1:17" ht="15.75" thickBot="1" x14ac:dyDescent="0.3">
      <c r="A12" s="7" t="s">
        <v>495</v>
      </c>
      <c r="B12" s="111">
        <f>SUM(B9:B11)</f>
        <v>102</v>
      </c>
      <c r="C12" s="111">
        <f>SUM(C9:C11)</f>
        <v>1</v>
      </c>
      <c r="D12" s="160"/>
      <c r="E12" s="160"/>
      <c r="F12" s="111">
        <f>SUM(F9:F11)</f>
        <v>103</v>
      </c>
      <c r="G12" s="161"/>
      <c r="H12" s="160"/>
      <c r="I12" s="160"/>
      <c r="J12" s="165"/>
      <c r="K12" s="73" t="s">
        <v>168</v>
      </c>
      <c r="L12" s="132">
        <f>SUM(L9:L11)</f>
        <v>1</v>
      </c>
      <c r="M12" s="132"/>
      <c r="N12" s="133"/>
      <c r="O12" s="119">
        <f>SUM(O9:O11)</f>
        <v>1</v>
      </c>
      <c r="P12" s="127"/>
      <c r="Q12" s="134"/>
    </row>
    <row r="14" spans="1:17" s="13" customFormat="1" ht="45" customHeight="1" x14ac:dyDescent="0.3">
      <c r="A14" s="12" t="s">
        <v>496</v>
      </c>
      <c r="B14" s="171"/>
      <c r="C14" s="171"/>
      <c r="D14" s="171"/>
      <c r="E14" s="171"/>
      <c r="F14" s="171"/>
      <c r="G14" s="171"/>
      <c r="H14" s="171"/>
      <c r="I14" s="171"/>
      <c r="J14" s="171"/>
      <c r="K14" s="171"/>
      <c r="L14" s="171"/>
      <c r="M14" s="171"/>
      <c r="N14" s="171"/>
      <c r="O14" s="171"/>
      <c r="P14" s="171"/>
      <c r="Q14" s="171"/>
    </row>
    <row r="15" spans="1:17" x14ac:dyDescent="0.25">
      <c r="A15" s="2" t="s">
        <v>497</v>
      </c>
      <c r="B15" s="165"/>
      <c r="C15" s="165"/>
      <c r="D15" s="165"/>
      <c r="E15" s="165"/>
      <c r="F15" s="165"/>
      <c r="G15" s="165"/>
      <c r="H15" s="165"/>
      <c r="I15" s="165"/>
      <c r="J15" s="165"/>
      <c r="K15" s="165"/>
      <c r="L15" s="165"/>
      <c r="M15" s="165"/>
      <c r="N15" s="165"/>
      <c r="O15" s="165"/>
      <c r="P15" s="165"/>
      <c r="Q15" s="165"/>
    </row>
    <row r="16" spans="1:17" s="17" customFormat="1" x14ac:dyDescent="0.25">
      <c r="A16" s="2" t="s">
        <v>498</v>
      </c>
      <c r="B16" s="165"/>
      <c r="C16" s="165"/>
      <c r="D16" s="165"/>
      <c r="E16" s="165"/>
      <c r="F16" s="165"/>
      <c r="G16" s="165"/>
      <c r="H16" s="165"/>
      <c r="I16" s="165"/>
      <c r="J16" s="165"/>
      <c r="K16" s="165"/>
      <c r="L16" s="165"/>
      <c r="M16" s="165"/>
      <c r="N16" s="165"/>
      <c r="O16" s="165"/>
      <c r="P16" s="165"/>
      <c r="Q16" s="165"/>
    </row>
    <row r="17" spans="1:17" s="17" customFormat="1" ht="15.75" thickBot="1" x14ac:dyDescent="0.3">
      <c r="A17" s="2"/>
      <c r="B17" s="165"/>
      <c r="C17" s="165"/>
      <c r="D17" s="165"/>
      <c r="E17" s="165"/>
      <c r="F17" s="165"/>
      <c r="G17" s="165"/>
      <c r="H17" s="165"/>
      <c r="I17" s="165"/>
      <c r="J17" s="165"/>
      <c r="K17" s="45"/>
      <c r="L17" s="172" t="s">
        <v>155</v>
      </c>
      <c r="M17" s="172"/>
      <c r="N17" s="172"/>
      <c r="O17" s="173" t="s">
        <v>156</v>
      </c>
      <c r="P17" s="173"/>
      <c r="Q17" s="173"/>
    </row>
    <row r="18" spans="1:17" ht="15.75" thickBot="1" x14ac:dyDescent="0.3">
      <c r="A18" s="4" t="s">
        <v>157</v>
      </c>
      <c r="B18" s="174" t="s">
        <v>155</v>
      </c>
      <c r="C18" s="175"/>
      <c r="D18" s="5" t="s">
        <v>159</v>
      </c>
      <c r="E18" s="5" t="s">
        <v>160</v>
      </c>
      <c r="F18" s="174" t="s">
        <v>156</v>
      </c>
      <c r="G18" s="175"/>
      <c r="H18" s="5" t="s">
        <v>159</v>
      </c>
      <c r="I18" s="5" t="s">
        <v>160</v>
      </c>
      <c r="J18" s="165"/>
      <c r="K18" s="166" t="s">
        <v>157</v>
      </c>
      <c r="L18" s="46" t="s">
        <v>162</v>
      </c>
      <c r="M18" s="166" t="s">
        <v>163</v>
      </c>
      <c r="N18" s="166" t="s">
        <v>164</v>
      </c>
      <c r="O18" s="44" t="s">
        <v>165</v>
      </c>
      <c r="P18" s="167" t="s">
        <v>163</v>
      </c>
      <c r="Q18" s="167" t="s">
        <v>164</v>
      </c>
    </row>
    <row r="19" spans="1:17" ht="15.75" thickBot="1" x14ac:dyDescent="0.3">
      <c r="A19" s="6" t="s">
        <v>166</v>
      </c>
      <c r="B19" s="136">
        <v>34</v>
      </c>
      <c r="C19" s="159">
        <f>B19/$B$12</f>
        <v>0.33333333333333331</v>
      </c>
      <c r="D19" s="159">
        <v>0.28000000000000003</v>
      </c>
      <c r="E19" s="159">
        <v>0.41</v>
      </c>
      <c r="F19" s="136">
        <v>52</v>
      </c>
      <c r="G19" s="159">
        <f>F19/$F$12</f>
        <v>0.50485436893203883</v>
      </c>
      <c r="H19" s="159">
        <v>0.43</v>
      </c>
      <c r="I19" s="159">
        <v>0.61</v>
      </c>
      <c r="J19" s="165"/>
      <c r="K19" s="48" t="s">
        <v>166</v>
      </c>
      <c r="L19" s="126">
        <f>C19</f>
        <v>0.33333333333333331</v>
      </c>
      <c r="M19" s="117">
        <f>C19-D19</f>
        <v>5.3333333333333288E-2</v>
      </c>
      <c r="N19" s="117">
        <f>E19-C19</f>
        <v>7.6666666666666661E-2</v>
      </c>
      <c r="O19" s="127">
        <f>G19</f>
        <v>0.50485436893203883</v>
      </c>
      <c r="P19" s="119">
        <f>G19-H19</f>
        <v>7.4854368932038839E-2</v>
      </c>
      <c r="Q19" s="119">
        <f>I19-G19</f>
        <v>0.10514563106796115</v>
      </c>
    </row>
    <row r="20" spans="1:17" ht="15.75" thickBot="1" x14ac:dyDescent="0.3">
      <c r="A20" s="6" t="s">
        <v>493</v>
      </c>
      <c r="B20" s="136">
        <v>54</v>
      </c>
      <c r="C20" s="159">
        <f t="shared" ref="C20:C21" si="7">B20/$B$12</f>
        <v>0.52941176470588236</v>
      </c>
      <c r="D20" s="159">
        <v>0.47</v>
      </c>
      <c r="E20" s="159">
        <v>0.61</v>
      </c>
      <c r="F20" s="109">
        <v>42</v>
      </c>
      <c r="G20" s="159">
        <f t="shared" ref="G20:G21" si="8">F20/$F$12</f>
        <v>0.40776699029126212</v>
      </c>
      <c r="H20" s="159">
        <v>0.36</v>
      </c>
      <c r="I20" s="159">
        <v>0.51</v>
      </c>
      <c r="J20" s="165"/>
      <c r="K20" s="48" t="s">
        <v>167</v>
      </c>
      <c r="L20" s="126">
        <f t="shared" ref="L20" si="9">C20</f>
        <v>0.52941176470588236</v>
      </c>
      <c r="M20" s="117">
        <f t="shared" ref="M20" si="10">C20-D20</f>
        <v>5.9411764705882386E-2</v>
      </c>
      <c r="N20" s="117">
        <f>E20-C20</f>
        <v>8.0588235294117627E-2</v>
      </c>
      <c r="O20" s="127">
        <f t="shared" ref="O20:O21" si="11">G20</f>
        <v>0.40776699029126212</v>
      </c>
      <c r="P20" s="119">
        <f t="shared" ref="P20:P21" si="12">G20-H20</f>
        <v>4.7766990291262135E-2</v>
      </c>
      <c r="Q20" s="119">
        <f t="shared" ref="Q20:Q21" si="13">I20-G20</f>
        <v>0.10223300970873789</v>
      </c>
    </row>
    <row r="21" spans="1:17" ht="15.75" thickBot="1" x14ac:dyDescent="0.3">
      <c r="A21" s="6" t="s">
        <v>494</v>
      </c>
      <c r="B21" s="136">
        <v>14</v>
      </c>
      <c r="C21" s="159">
        <f t="shared" si="7"/>
        <v>0.13725490196078433</v>
      </c>
      <c r="D21" s="159">
        <v>0.08</v>
      </c>
      <c r="E21" s="159">
        <v>0.22</v>
      </c>
      <c r="F21" s="136">
        <v>10</v>
      </c>
      <c r="G21" s="159">
        <f t="shared" si="8"/>
        <v>9.7087378640776698E-2</v>
      </c>
      <c r="H21" s="159">
        <v>0.03</v>
      </c>
      <c r="I21" s="159">
        <v>0.16</v>
      </c>
      <c r="J21" s="165"/>
      <c r="K21" s="48" t="s">
        <v>230</v>
      </c>
      <c r="L21" s="126">
        <f>C21</f>
        <v>0.13725490196078433</v>
      </c>
      <c r="M21" s="117">
        <f>C21-D21</f>
        <v>5.7254901960784324E-2</v>
      </c>
      <c r="N21" s="117">
        <f>E21-C21</f>
        <v>8.2745098039215675E-2</v>
      </c>
      <c r="O21" s="127">
        <f t="shared" si="11"/>
        <v>9.7087378640776698E-2</v>
      </c>
      <c r="P21" s="119">
        <f t="shared" si="12"/>
        <v>6.7087378640776699E-2</v>
      </c>
      <c r="Q21" s="119">
        <f t="shared" si="13"/>
        <v>6.2912621359223306E-2</v>
      </c>
    </row>
    <row r="22" spans="1:17" ht="15.75" thickBot="1" x14ac:dyDescent="0.3">
      <c r="A22" s="7" t="s">
        <v>495</v>
      </c>
      <c r="B22" s="136">
        <f>SUM(B19:B21)</f>
        <v>102</v>
      </c>
      <c r="C22" s="131">
        <f>SUM(C19:C21)</f>
        <v>1</v>
      </c>
      <c r="D22" s="160"/>
      <c r="E22" s="160"/>
      <c r="F22" s="131">
        <f>SUM(F19:F21)</f>
        <v>104</v>
      </c>
      <c r="G22" s="131">
        <f>SUM(G19:G21)</f>
        <v>1.0097087378640777</v>
      </c>
      <c r="H22" s="160"/>
      <c r="I22" s="160"/>
      <c r="J22" s="165"/>
      <c r="K22" s="73" t="s">
        <v>168</v>
      </c>
      <c r="L22" s="132">
        <f>SUM(L19:L21)</f>
        <v>1</v>
      </c>
      <c r="M22" s="132"/>
      <c r="N22" s="133"/>
      <c r="O22" s="119">
        <f>SUM(O19:O21)</f>
        <v>1.0097087378640777</v>
      </c>
      <c r="P22" s="127"/>
      <c r="Q22" s="134"/>
    </row>
    <row r="26" spans="1:17" s="13" customFormat="1" ht="45" customHeight="1" x14ac:dyDescent="0.3">
      <c r="A26" s="12" t="s">
        <v>499</v>
      </c>
      <c r="B26" s="171"/>
      <c r="C26" s="171"/>
      <c r="D26" s="171"/>
      <c r="E26" s="171"/>
      <c r="F26" s="171"/>
      <c r="G26" s="171"/>
      <c r="H26" s="171"/>
      <c r="I26" s="171"/>
      <c r="J26" s="171"/>
      <c r="K26" s="165"/>
      <c r="L26" s="171"/>
      <c r="M26" s="171"/>
      <c r="N26" s="171"/>
      <c r="O26" s="171"/>
      <c r="P26" s="171"/>
      <c r="Q26" s="171"/>
    </row>
    <row r="27" spans="1:17" s="17" customFormat="1" x14ac:dyDescent="0.25">
      <c r="A27" s="2" t="s">
        <v>500</v>
      </c>
      <c r="B27" s="165"/>
      <c r="C27" s="165"/>
      <c r="D27" s="165"/>
      <c r="E27" s="165"/>
      <c r="F27" s="165"/>
      <c r="G27" s="165"/>
      <c r="H27" s="165"/>
      <c r="I27" s="165"/>
      <c r="J27" s="165"/>
      <c r="K27" s="165"/>
      <c r="L27" s="165"/>
      <c r="M27" s="165"/>
      <c r="N27" s="165"/>
      <c r="O27" s="165"/>
      <c r="P27" s="165"/>
      <c r="Q27" s="165"/>
    </row>
    <row r="28" spans="1:17" s="17" customFormat="1" x14ac:dyDescent="0.25">
      <c r="A28" s="19" t="s">
        <v>501</v>
      </c>
      <c r="B28" s="171"/>
      <c r="C28" s="171"/>
      <c r="D28" s="171"/>
      <c r="E28" s="171"/>
      <c r="F28" s="171"/>
      <c r="G28" s="165"/>
      <c r="H28" s="165"/>
      <c r="I28" s="165"/>
      <c r="J28" s="165"/>
      <c r="K28" s="165"/>
      <c r="L28" s="165"/>
      <c r="M28" s="165"/>
      <c r="N28" s="165"/>
      <c r="O28" s="165"/>
      <c r="P28" s="165"/>
      <c r="Q28" s="165"/>
    </row>
    <row r="29" spans="1:17" s="17" customFormat="1" x14ac:dyDescent="0.25">
      <c r="A29" s="165" t="s">
        <v>293</v>
      </c>
      <c r="B29" s="171"/>
      <c r="C29" s="171"/>
      <c r="D29" s="171"/>
      <c r="E29" s="171"/>
      <c r="F29" s="171"/>
      <c r="G29" s="165"/>
      <c r="H29" s="165"/>
      <c r="I29" s="165"/>
      <c r="J29" s="165"/>
      <c r="K29" s="165"/>
      <c r="L29" s="165"/>
      <c r="M29" s="165"/>
      <c r="N29" s="165"/>
      <c r="O29" s="165"/>
      <c r="P29" s="165"/>
      <c r="Q29" s="165"/>
    </row>
    <row r="30" spans="1:17" x14ac:dyDescent="0.25">
      <c r="A30" s="96" t="s">
        <v>294</v>
      </c>
      <c r="B30" s="165"/>
      <c r="C30" s="165"/>
      <c r="D30" s="165"/>
      <c r="E30" s="165"/>
      <c r="F30" s="165"/>
      <c r="G30" s="165"/>
      <c r="H30" s="165"/>
      <c r="I30" s="165"/>
      <c r="J30" s="165"/>
      <c r="K30" s="165"/>
      <c r="L30" s="165"/>
      <c r="M30" s="165"/>
      <c r="N30" s="165"/>
      <c r="O30" s="165"/>
      <c r="P30" s="165"/>
      <c r="Q30" s="165"/>
    </row>
    <row r="32" spans="1:17" s="13" customFormat="1" ht="45" customHeight="1" x14ac:dyDescent="0.3">
      <c r="A32" s="12" t="s">
        <v>502</v>
      </c>
      <c r="B32" s="171"/>
      <c r="C32" s="171"/>
      <c r="D32" s="171"/>
      <c r="E32" s="171"/>
      <c r="F32" s="171"/>
      <c r="G32" s="171"/>
      <c r="H32" s="171"/>
      <c r="I32" s="171"/>
      <c r="J32" s="171"/>
      <c r="K32" s="165"/>
      <c r="L32" s="171"/>
      <c r="M32" s="171"/>
      <c r="N32" s="171"/>
      <c r="O32" s="171"/>
      <c r="P32" s="171"/>
      <c r="Q32" s="171"/>
    </row>
    <row r="33" spans="1:6" s="17" customFormat="1" x14ac:dyDescent="0.25">
      <c r="A33" s="2" t="s">
        <v>503</v>
      </c>
      <c r="B33" s="165"/>
      <c r="C33" s="165"/>
      <c r="D33" s="165"/>
      <c r="E33" s="165"/>
      <c r="F33" s="165"/>
    </row>
    <row r="34" spans="1:6" s="17" customFormat="1" x14ac:dyDescent="0.25">
      <c r="A34" s="19" t="s">
        <v>504</v>
      </c>
      <c r="B34" s="171"/>
      <c r="C34" s="171"/>
      <c r="D34" s="171"/>
      <c r="E34" s="171"/>
      <c r="F34" s="171"/>
    </row>
    <row r="35" spans="1:6" s="17" customFormat="1" x14ac:dyDescent="0.25">
      <c r="A35" s="165" t="s">
        <v>293</v>
      </c>
      <c r="B35" s="171"/>
      <c r="C35" s="171"/>
      <c r="D35" s="171"/>
      <c r="E35" s="171"/>
      <c r="F35" s="171"/>
    </row>
    <row r="36" spans="1:6" x14ac:dyDescent="0.25">
      <c r="A36" s="96" t="s">
        <v>294</v>
      </c>
      <c r="B36" s="165"/>
      <c r="C36" s="165"/>
      <c r="D36" s="165"/>
      <c r="E36" s="165"/>
      <c r="F36" s="165"/>
    </row>
  </sheetData>
  <mergeCells count="8">
    <mergeCell ref="B18:C18"/>
    <mergeCell ref="F18:G18"/>
    <mergeCell ref="L7:N7"/>
    <mergeCell ref="O7:Q7"/>
    <mergeCell ref="L17:N17"/>
    <mergeCell ref="O17:Q17"/>
    <mergeCell ref="B8:C8"/>
    <mergeCell ref="F8:G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7"/>
  <sheetViews>
    <sheetView showGridLines="0" zoomScale="90" zoomScaleNormal="90" workbookViewId="0">
      <selection activeCell="E4" sqref="E4"/>
    </sheetView>
  </sheetViews>
  <sheetFormatPr defaultColWidth="9.140625" defaultRowHeight="15" x14ac:dyDescent="0.25"/>
  <cols>
    <col min="1" max="1" width="36.5703125" style="9" bestFit="1" customWidth="1"/>
    <col min="2" max="2" width="9.140625" style="9"/>
    <col min="3" max="3" width="8.7109375" style="9" bestFit="1" customWidth="1"/>
    <col min="4" max="4" width="13.28515625" style="9" bestFit="1" customWidth="1"/>
    <col min="5" max="5" width="13.5703125" style="9" bestFit="1" customWidth="1"/>
    <col min="6" max="6" width="9.140625" style="9"/>
    <col min="7" max="7" width="11.7109375" style="9" bestFit="1" customWidth="1"/>
    <col min="8" max="10" width="9.140625" style="9"/>
    <col min="11" max="11" width="22.28515625" style="9" customWidth="1"/>
    <col min="12" max="12" width="13" style="9" customWidth="1"/>
    <col min="13" max="13" width="10" style="9" customWidth="1"/>
    <col min="14" max="14" width="9" style="9" customWidth="1"/>
    <col min="15" max="15" width="11.7109375" style="9" customWidth="1"/>
    <col min="16" max="16" width="9.140625" style="9"/>
    <col min="17" max="17" width="11.28515625" style="9" customWidth="1"/>
    <col min="18" max="21" width="9.140625" style="9"/>
    <col min="22" max="22" width="11.7109375" style="9" customWidth="1"/>
    <col min="23" max="24" width="9.140625" style="9"/>
    <col min="25" max="25" width="12.140625" style="9" customWidth="1"/>
    <col min="26" max="26" width="10.5703125" style="9" customWidth="1"/>
    <col min="27" max="16384" width="9.140625" style="9"/>
  </cols>
  <sheetData>
    <row r="1" spans="1:35" ht="30" x14ac:dyDescent="0.4">
      <c r="A1" s="1" t="s">
        <v>132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ht="11.25" customHeight="1" x14ac:dyDescent="0.25">
      <c r="A2" s="8"/>
      <c r="B2" s="8"/>
      <c r="C2" s="8"/>
      <c r="D2" s="8"/>
      <c r="E2" s="8"/>
      <c r="F2" s="8"/>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ht="15.75" x14ac:dyDescent="0.25">
      <c r="A3" s="162" t="s">
        <v>133</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row>
    <row r="5" spans="1:35" ht="22.5" x14ac:dyDescent="0.3">
      <c r="A5" s="3" t="s">
        <v>505</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row>
    <row r="6" spans="1:35" x14ac:dyDescent="0.25">
      <c r="A6" s="2" t="s">
        <v>506</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row>
    <row r="7" spans="1:35" x14ac:dyDescent="0.25">
      <c r="A7" s="19" t="s">
        <v>507</v>
      </c>
      <c r="B7" s="171"/>
      <c r="C7" s="171"/>
      <c r="D7" s="171"/>
      <c r="E7" s="171"/>
      <c r="F7" s="171"/>
      <c r="G7" s="165"/>
      <c r="H7" s="165"/>
      <c r="I7" s="165"/>
      <c r="J7" s="37"/>
      <c r="K7" s="37"/>
      <c r="L7" s="38"/>
      <c r="M7" s="38"/>
      <c r="N7" s="38"/>
      <c r="O7" s="37"/>
      <c r="P7" s="37"/>
      <c r="Q7" s="37"/>
      <c r="R7" s="37"/>
      <c r="S7" s="37"/>
      <c r="T7" s="37"/>
      <c r="U7" s="37"/>
      <c r="V7" s="37"/>
      <c r="W7" s="37"/>
      <c r="X7" s="37"/>
      <c r="Y7" s="37"/>
      <c r="Z7" s="37"/>
      <c r="AA7" s="37"/>
      <c r="AB7" s="37"/>
      <c r="AC7" s="37"/>
      <c r="AD7" s="165"/>
      <c r="AE7" s="165"/>
      <c r="AF7" s="165"/>
      <c r="AG7" s="165"/>
      <c r="AH7" s="165"/>
      <c r="AI7" s="165"/>
    </row>
    <row r="8" spans="1:35" s="17" customFormat="1" ht="15.75" thickBot="1" x14ac:dyDescent="0.3">
      <c r="A8" s="171"/>
      <c r="B8" s="171"/>
      <c r="C8" s="171"/>
      <c r="D8" s="171"/>
      <c r="E8" s="171"/>
      <c r="F8" s="171"/>
      <c r="G8" s="165"/>
      <c r="H8" s="165"/>
      <c r="I8" s="165"/>
      <c r="J8" s="37"/>
      <c r="K8" s="45"/>
      <c r="L8" s="172" t="s">
        <v>155</v>
      </c>
      <c r="M8" s="172"/>
      <c r="N8" s="172"/>
      <c r="O8" s="173" t="s">
        <v>156</v>
      </c>
      <c r="P8" s="173"/>
      <c r="Q8" s="173"/>
      <c r="R8" s="37"/>
      <c r="S8" s="37"/>
      <c r="T8" s="37"/>
      <c r="U8" s="37"/>
      <c r="V8" s="37"/>
      <c r="W8" s="37"/>
      <c r="X8" s="37"/>
      <c r="Y8" s="37"/>
      <c r="Z8" s="37"/>
      <c r="AA8" s="37"/>
      <c r="AB8" s="37"/>
      <c r="AC8" s="37"/>
      <c r="AD8" s="37"/>
      <c r="AE8" s="37"/>
      <c r="AF8" s="37"/>
      <c r="AG8" s="37"/>
      <c r="AH8" s="37"/>
      <c r="AI8" s="37"/>
    </row>
    <row r="9" spans="1:35" ht="15" customHeight="1" thickBot="1" x14ac:dyDescent="0.3">
      <c r="A9" s="4" t="s">
        <v>157</v>
      </c>
      <c r="B9" s="174" t="s">
        <v>155</v>
      </c>
      <c r="C9" s="175"/>
      <c r="D9" s="5" t="s">
        <v>159</v>
      </c>
      <c r="E9" s="5" t="s">
        <v>160</v>
      </c>
      <c r="F9" s="174" t="s">
        <v>156</v>
      </c>
      <c r="G9" s="175"/>
      <c r="H9" s="5" t="s">
        <v>159</v>
      </c>
      <c r="I9" s="39" t="s">
        <v>160</v>
      </c>
      <c r="J9" s="37"/>
      <c r="K9" s="166" t="s">
        <v>157</v>
      </c>
      <c r="L9" s="46" t="s">
        <v>174</v>
      </c>
      <c r="M9" s="166" t="s">
        <v>163</v>
      </c>
      <c r="N9" s="166" t="s">
        <v>164</v>
      </c>
      <c r="O9" s="44" t="s">
        <v>508</v>
      </c>
      <c r="P9" s="167" t="s">
        <v>163</v>
      </c>
      <c r="Q9" s="167" t="s">
        <v>164</v>
      </c>
      <c r="R9" s="37"/>
      <c r="S9" s="37"/>
      <c r="T9" s="37"/>
      <c r="U9" s="37"/>
      <c r="V9" s="37"/>
      <c r="W9" s="37"/>
      <c r="X9" s="37"/>
      <c r="Y9" s="37"/>
      <c r="Z9" s="37"/>
      <c r="AA9" s="37"/>
      <c r="AB9" s="37"/>
      <c r="AC9" s="37"/>
      <c r="AD9" s="37"/>
      <c r="AE9" s="37"/>
      <c r="AF9" s="37"/>
      <c r="AG9" s="37"/>
      <c r="AH9" s="37"/>
      <c r="AI9" s="37"/>
    </row>
    <row r="10" spans="1:35" ht="15.75" thickBot="1" x14ac:dyDescent="0.3">
      <c r="A10" s="6" t="s">
        <v>509</v>
      </c>
      <c r="B10" s="125">
        <v>50</v>
      </c>
      <c r="C10" s="140">
        <f>B10/$B$14</f>
        <v>0.43859649122807015</v>
      </c>
      <c r="D10" s="140">
        <f>C10-0.02</f>
        <v>0.41859649122807013</v>
      </c>
      <c r="E10" s="140">
        <f>C10+0.07</f>
        <v>0.50859649122807016</v>
      </c>
      <c r="F10" s="125">
        <v>41</v>
      </c>
      <c r="G10" s="140">
        <f>F10/$F$14</f>
        <v>0.4606741573033708</v>
      </c>
      <c r="H10" s="140">
        <f>G10-0.015</f>
        <v>0.44567415730337079</v>
      </c>
      <c r="I10" s="141">
        <f>G10+0.07</f>
        <v>0.53067415730337086</v>
      </c>
      <c r="J10" s="37"/>
      <c r="K10" s="47" t="s">
        <v>509</v>
      </c>
      <c r="L10" s="117">
        <f>C10</f>
        <v>0.43859649122807015</v>
      </c>
      <c r="M10" s="117">
        <f>C10-D10</f>
        <v>2.0000000000000018E-2</v>
      </c>
      <c r="N10" s="117">
        <f>E10-C10</f>
        <v>7.0000000000000007E-2</v>
      </c>
      <c r="O10" s="119">
        <f>G10</f>
        <v>0.4606741573033708</v>
      </c>
      <c r="P10" s="119">
        <f>G10-H10</f>
        <v>1.5000000000000013E-2</v>
      </c>
      <c r="Q10" s="119">
        <f>I10-G10</f>
        <v>7.0000000000000062E-2</v>
      </c>
      <c r="R10" s="37"/>
      <c r="S10" s="37"/>
      <c r="T10" s="37"/>
      <c r="U10" s="37"/>
      <c r="V10" s="37"/>
      <c r="W10" s="37"/>
      <c r="X10" s="37"/>
      <c r="Y10" s="37"/>
      <c r="Z10" s="37"/>
      <c r="AA10" s="37"/>
      <c r="AB10" s="37"/>
      <c r="AC10" s="37"/>
      <c r="AD10" s="37"/>
      <c r="AE10" s="37"/>
      <c r="AF10" s="37"/>
      <c r="AG10" s="37"/>
      <c r="AH10" s="37"/>
      <c r="AI10" s="37"/>
    </row>
    <row r="11" spans="1:35" ht="15.75" thickBot="1" x14ac:dyDescent="0.3">
      <c r="A11" s="6" t="s">
        <v>510</v>
      </c>
      <c r="B11" s="125">
        <v>22</v>
      </c>
      <c r="C11" s="140">
        <f t="shared" ref="C11:C13" si="0">B11/$B$14</f>
        <v>0.19298245614035087</v>
      </c>
      <c r="D11" s="140">
        <f>C11-0.09</f>
        <v>0.10298245614035087</v>
      </c>
      <c r="E11" s="140">
        <f t="shared" ref="E11:E13" si="1">C11+0.07</f>
        <v>0.26298245614035087</v>
      </c>
      <c r="F11" s="125">
        <v>10</v>
      </c>
      <c r="G11" s="140">
        <f t="shared" ref="G11:G13" si="2">F11/$F$14</f>
        <v>0.11235955056179775</v>
      </c>
      <c r="H11" s="140">
        <f t="shared" ref="H11:H13" si="3">G11-0.015</f>
        <v>9.735955056179775E-2</v>
      </c>
      <c r="I11" s="141">
        <f t="shared" ref="I11:I13" si="4">G11+0.07</f>
        <v>0.18235955056179776</v>
      </c>
      <c r="J11" s="37"/>
      <c r="K11" s="47" t="s">
        <v>510</v>
      </c>
      <c r="L11" s="117">
        <f t="shared" ref="L11:L13" si="5">C11</f>
        <v>0.19298245614035087</v>
      </c>
      <c r="M11" s="117">
        <f t="shared" ref="M11:M13" si="6">C11-D11</f>
        <v>0.09</v>
      </c>
      <c r="N11" s="117">
        <f t="shared" ref="N11:N13" si="7">E11-C11</f>
        <v>7.0000000000000007E-2</v>
      </c>
      <c r="O11" s="119">
        <f t="shared" ref="O11:O13" si="8">G11</f>
        <v>0.11235955056179775</v>
      </c>
      <c r="P11" s="119">
        <f t="shared" ref="P11:P13" si="9">G11-H11</f>
        <v>1.4999999999999999E-2</v>
      </c>
      <c r="Q11" s="119">
        <f t="shared" ref="Q11:Q13" si="10">I11-G11</f>
        <v>7.0000000000000007E-2</v>
      </c>
      <c r="R11" s="37"/>
      <c r="S11" s="37"/>
      <c r="T11" s="37"/>
      <c r="U11" s="37"/>
      <c r="V11" s="37"/>
      <c r="W11" s="37"/>
      <c r="X11" s="37"/>
      <c r="Y11" s="37"/>
      <c r="Z11" s="37"/>
      <c r="AA11" s="37"/>
      <c r="AB11" s="37"/>
      <c r="AC11" s="37"/>
      <c r="AD11" s="37"/>
      <c r="AE11" s="37"/>
      <c r="AF11" s="37"/>
      <c r="AG11" s="37"/>
      <c r="AH11" s="37"/>
      <c r="AI11" s="37"/>
    </row>
    <row r="12" spans="1:35" ht="15.75" thickBot="1" x14ac:dyDescent="0.3">
      <c r="A12" s="6" t="s">
        <v>511</v>
      </c>
      <c r="B12" s="125">
        <v>23</v>
      </c>
      <c r="C12" s="140">
        <f t="shared" si="0"/>
        <v>0.20175438596491227</v>
      </c>
      <c r="D12" s="140">
        <f t="shared" ref="D12:D13" si="11">C12-0.015</f>
        <v>0.18675438596491228</v>
      </c>
      <c r="E12" s="140">
        <f t="shared" si="1"/>
        <v>0.2717543859649123</v>
      </c>
      <c r="F12" s="125">
        <v>15</v>
      </c>
      <c r="G12" s="140">
        <f t="shared" si="2"/>
        <v>0.16853932584269662</v>
      </c>
      <c r="H12" s="140">
        <f>G12-0.06</f>
        <v>0.10853932584269663</v>
      </c>
      <c r="I12" s="141">
        <f t="shared" si="4"/>
        <v>0.23853932584269663</v>
      </c>
      <c r="J12" s="37"/>
      <c r="K12" s="47" t="s">
        <v>511</v>
      </c>
      <c r="L12" s="117">
        <f t="shared" si="5"/>
        <v>0.20175438596491227</v>
      </c>
      <c r="M12" s="117">
        <f t="shared" si="6"/>
        <v>1.4999999999999986E-2</v>
      </c>
      <c r="N12" s="117">
        <f t="shared" si="7"/>
        <v>7.0000000000000034E-2</v>
      </c>
      <c r="O12" s="119">
        <f t="shared" si="8"/>
        <v>0.16853932584269662</v>
      </c>
      <c r="P12" s="119">
        <f t="shared" si="9"/>
        <v>0.06</v>
      </c>
      <c r="Q12" s="119">
        <f t="shared" si="10"/>
        <v>7.0000000000000007E-2</v>
      </c>
      <c r="R12" s="37"/>
      <c r="S12" s="37"/>
      <c r="T12" s="37"/>
      <c r="U12" s="37"/>
      <c r="V12" s="37"/>
      <c r="W12" s="37"/>
      <c r="X12" s="37"/>
      <c r="Y12" s="37"/>
      <c r="Z12" s="37"/>
      <c r="AA12" s="37"/>
      <c r="AB12" s="37"/>
      <c r="AC12" s="37"/>
      <c r="AD12" s="37"/>
      <c r="AE12" s="37"/>
      <c r="AF12" s="37"/>
      <c r="AG12" s="37"/>
      <c r="AH12" s="37"/>
      <c r="AI12" s="37"/>
    </row>
    <row r="13" spans="1:35" ht="15.75" thickBot="1" x14ac:dyDescent="0.3">
      <c r="A13" s="6" t="s">
        <v>512</v>
      </c>
      <c r="B13" s="125">
        <v>19</v>
      </c>
      <c r="C13" s="140">
        <f t="shared" si="0"/>
        <v>0.16666666666666666</v>
      </c>
      <c r="D13" s="140">
        <f t="shared" si="11"/>
        <v>0.15166666666666667</v>
      </c>
      <c r="E13" s="140">
        <f t="shared" si="1"/>
        <v>0.23666666666666666</v>
      </c>
      <c r="F13" s="125">
        <v>23</v>
      </c>
      <c r="G13" s="140">
        <f t="shared" si="2"/>
        <v>0.25842696629213485</v>
      </c>
      <c r="H13" s="140">
        <f t="shared" si="3"/>
        <v>0.24342696629213484</v>
      </c>
      <c r="I13" s="141">
        <f t="shared" si="4"/>
        <v>0.32842696629213486</v>
      </c>
      <c r="J13" s="37"/>
      <c r="K13" s="47" t="s">
        <v>512</v>
      </c>
      <c r="L13" s="117">
        <f t="shared" si="5"/>
        <v>0.16666666666666666</v>
      </c>
      <c r="M13" s="117">
        <f t="shared" si="6"/>
        <v>1.4999999999999986E-2</v>
      </c>
      <c r="N13" s="117">
        <f t="shared" si="7"/>
        <v>7.0000000000000007E-2</v>
      </c>
      <c r="O13" s="119">
        <f t="shared" si="8"/>
        <v>0.25842696629213485</v>
      </c>
      <c r="P13" s="119">
        <f t="shared" si="9"/>
        <v>1.5000000000000013E-2</v>
      </c>
      <c r="Q13" s="119">
        <f t="shared" si="10"/>
        <v>7.0000000000000007E-2</v>
      </c>
      <c r="R13" s="37"/>
      <c r="S13" s="37"/>
      <c r="T13" s="37"/>
      <c r="U13" s="37"/>
      <c r="V13" s="37"/>
      <c r="W13" s="37"/>
      <c r="X13" s="37"/>
      <c r="Y13" s="37"/>
      <c r="Z13" s="37"/>
      <c r="AA13" s="37"/>
      <c r="AB13" s="37"/>
      <c r="AC13" s="37"/>
      <c r="AD13" s="37"/>
      <c r="AE13" s="37"/>
      <c r="AF13" s="37"/>
      <c r="AG13" s="37"/>
      <c r="AH13" s="37"/>
      <c r="AI13" s="37"/>
    </row>
    <row r="14" spans="1:35" ht="15.75" thickBot="1" x14ac:dyDescent="0.3">
      <c r="A14" s="7" t="s">
        <v>168</v>
      </c>
      <c r="B14" s="142">
        <f>SUM(B10:B13)</f>
        <v>114</v>
      </c>
      <c r="C14" s="143">
        <f>SUM(C10:C13)</f>
        <v>0.99999999999999989</v>
      </c>
      <c r="D14" s="144"/>
      <c r="E14" s="144"/>
      <c r="F14" s="142">
        <f>SUM(F10:F13)</f>
        <v>89</v>
      </c>
      <c r="G14" s="143">
        <f>SUM(G10:G13)</f>
        <v>1</v>
      </c>
      <c r="H14" s="111"/>
      <c r="I14" s="145"/>
      <c r="J14" s="37"/>
      <c r="K14" s="49" t="s">
        <v>168</v>
      </c>
      <c r="L14" s="150">
        <f>SUM(L10:L13)</f>
        <v>0.99999999999999989</v>
      </c>
      <c r="M14" s="151"/>
      <c r="N14" s="151"/>
      <c r="O14" s="152">
        <f>SUM(O10:O13)</f>
        <v>1</v>
      </c>
      <c r="P14" s="153"/>
      <c r="Q14" s="154"/>
      <c r="R14" s="37"/>
      <c r="S14" s="37"/>
      <c r="T14" s="37"/>
      <c r="U14" s="37"/>
      <c r="V14" s="37"/>
      <c r="W14" s="37"/>
      <c r="X14" s="37"/>
      <c r="Y14" s="37"/>
      <c r="Z14" s="37"/>
      <c r="AA14" s="37"/>
      <c r="AB14" s="37"/>
      <c r="AC14" s="37"/>
      <c r="AD14" s="37"/>
      <c r="AE14" s="37"/>
      <c r="AF14" s="37"/>
      <c r="AG14" s="37"/>
      <c r="AH14" s="37"/>
      <c r="AI14" s="37"/>
    </row>
    <row r="15" spans="1:35" ht="15.6" customHeight="1" x14ac:dyDescent="0.25">
      <c r="A15" s="165"/>
      <c r="B15" s="165"/>
      <c r="C15" s="165"/>
      <c r="D15" s="165"/>
      <c r="E15" s="165"/>
      <c r="F15" s="165"/>
      <c r="G15" s="165"/>
      <c r="H15" s="165"/>
      <c r="I15" s="16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row>
    <row r="16" spans="1:35" ht="22.5" x14ac:dyDescent="0.3">
      <c r="A16" s="3" t="s">
        <v>513</v>
      </c>
      <c r="B16" s="165"/>
      <c r="C16" s="165"/>
      <c r="D16" s="165"/>
      <c r="E16" s="165"/>
      <c r="F16" s="165"/>
      <c r="G16" s="165"/>
      <c r="H16" s="165"/>
      <c r="I16" s="165"/>
      <c r="J16" s="37"/>
      <c r="K16" s="37"/>
      <c r="L16" s="40"/>
      <c r="M16" s="37"/>
      <c r="N16" s="37"/>
      <c r="O16" s="37"/>
      <c r="P16" s="37"/>
      <c r="Q16" s="37"/>
      <c r="R16" s="37"/>
      <c r="S16" s="37"/>
      <c r="T16" s="37"/>
      <c r="U16" s="37"/>
      <c r="V16" s="37"/>
      <c r="W16" s="37"/>
      <c r="X16" s="37"/>
      <c r="Y16" s="37"/>
      <c r="Z16" s="37"/>
      <c r="AA16" s="37"/>
      <c r="AB16" s="37"/>
      <c r="AC16" s="37"/>
      <c r="AD16" s="37"/>
      <c r="AE16" s="37"/>
      <c r="AF16" s="37"/>
      <c r="AG16" s="37"/>
      <c r="AH16" s="37"/>
      <c r="AI16" s="37"/>
    </row>
    <row r="17" spans="1:35" s="17" customFormat="1" ht="15.6" customHeight="1" x14ac:dyDescent="0.25">
      <c r="A17" s="2" t="s">
        <v>514</v>
      </c>
      <c r="B17" s="165"/>
      <c r="C17" s="165"/>
      <c r="D17" s="165"/>
      <c r="E17" s="165"/>
      <c r="F17" s="165"/>
      <c r="G17" s="165"/>
      <c r="H17" s="165"/>
      <c r="I17" s="165"/>
      <c r="J17" s="37"/>
      <c r="K17" s="37"/>
      <c r="L17" s="165"/>
      <c r="M17" s="37"/>
      <c r="N17" s="37"/>
      <c r="O17" s="37"/>
      <c r="P17" s="37"/>
      <c r="Q17" s="37"/>
      <c r="R17" s="37"/>
      <c r="S17" s="37"/>
      <c r="T17" s="37"/>
      <c r="U17" s="37"/>
      <c r="V17" s="37"/>
      <c r="W17" s="37"/>
      <c r="X17" s="37"/>
      <c r="Y17" s="37"/>
      <c r="Z17" s="37"/>
      <c r="AA17" s="37"/>
      <c r="AB17" s="37"/>
      <c r="AC17" s="37"/>
      <c r="AD17" s="37"/>
      <c r="AE17" s="37"/>
      <c r="AF17" s="37"/>
      <c r="AG17" s="37"/>
      <c r="AH17" s="37"/>
      <c r="AI17" s="37"/>
    </row>
    <row r="18" spans="1:35" s="17" customFormat="1" ht="15.6" customHeight="1" x14ac:dyDescent="0.25">
      <c r="A18" s="2" t="s">
        <v>515</v>
      </c>
      <c r="B18" s="165"/>
      <c r="C18" s="165"/>
      <c r="D18" s="165"/>
      <c r="E18" s="165"/>
      <c r="F18" s="165"/>
      <c r="G18" s="165"/>
      <c r="H18" s="165"/>
      <c r="I18" s="165"/>
      <c r="J18" s="37"/>
      <c r="K18" s="33"/>
      <c r="L18" s="165"/>
      <c r="M18" s="37"/>
      <c r="N18" s="37"/>
      <c r="O18" s="37"/>
      <c r="P18" s="37"/>
      <c r="Q18" s="37"/>
      <c r="R18" s="37"/>
      <c r="S18" s="37"/>
      <c r="T18" s="37"/>
      <c r="U18" s="37"/>
      <c r="V18" s="37"/>
      <c r="W18" s="37"/>
      <c r="X18" s="37"/>
      <c r="Y18" s="37"/>
      <c r="Z18" s="37"/>
      <c r="AA18" s="37"/>
      <c r="AB18" s="37"/>
      <c r="AC18" s="37"/>
      <c r="AD18" s="37"/>
      <c r="AE18" s="37"/>
      <c r="AF18" s="37"/>
      <c r="AG18" s="37"/>
      <c r="AH18" s="37"/>
      <c r="AI18" s="37"/>
    </row>
    <row r="19" spans="1:35" ht="14.25" customHeight="1" thickBot="1" x14ac:dyDescent="0.3">
      <c r="A19" s="165"/>
      <c r="B19" s="165"/>
      <c r="C19" s="165"/>
      <c r="D19" s="165"/>
      <c r="E19" s="165"/>
      <c r="F19" s="165"/>
      <c r="G19" s="165"/>
      <c r="H19" s="165"/>
      <c r="I19" s="165"/>
      <c r="J19" s="37"/>
      <c r="K19" s="45"/>
      <c r="L19" s="166" t="s">
        <v>155</v>
      </c>
      <c r="M19" s="166"/>
      <c r="N19" s="53"/>
      <c r="O19" s="167" t="s">
        <v>156</v>
      </c>
      <c r="P19" s="167"/>
      <c r="Q19" s="167"/>
      <c r="R19" s="37"/>
      <c r="S19" s="37"/>
      <c r="T19" s="37"/>
      <c r="U19" s="37"/>
      <c r="V19" s="37"/>
      <c r="W19" s="37"/>
      <c r="X19" s="37"/>
      <c r="Y19" s="37"/>
      <c r="Z19" s="37"/>
      <c r="AA19" s="37"/>
      <c r="AB19" s="37"/>
      <c r="AC19" s="37"/>
      <c r="AD19" s="37"/>
      <c r="AE19" s="37"/>
      <c r="AF19" s="37"/>
      <c r="AG19" s="37"/>
      <c r="AH19" s="37"/>
      <c r="AI19" s="37"/>
    </row>
    <row r="20" spans="1:35" ht="14.25" customHeight="1" thickBot="1" x14ac:dyDescent="0.3">
      <c r="A20" s="4" t="s">
        <v>157</v>
      </c>
      <c r="B20" s="174" t="s">
        <v>158</v>
      </c>
      <c r="C20" s="175"/>
      <c r="D20" s="5" t="s">
        <v>159</v>
      </c>
      <c r="E20" s="5" t="s">
        <v>160</v>
      </c>
      <c r="F20" s="174" t="s">
        <v>161</v>
      </c>
      <c r="G20" s="175"/>
      <c r="H20" s="5" t="s">
        <v>159</v>
      </c>
      <c r="I20" s="39" t="s">
        <v>160</v>
      </c>
      <c r="J20" s="37"/>
      <c r="K20" s="166" t="s">
        <v>157</v>
      </c>
      <c r="L20" s="46" t="s">
        <v>162</v>
      </c>
      <c r="M20" s="166" t="s">
        <v>163</v>
      </c>
      <c r="N20" s="166" t="s">
        <v>164</v>
      </c>
      <c r="O20" s="44" t="s">
        <v>165</v>
      </c>
      <c r="P20" s="167" t="s">
        <v>163</v>
      </c>
      <c r="Q20" s="167" t="s">
        <v>164</v>
      </c>
      <c r="R20" s="180"/>
      <c r="S20" s="33"/>
      <c r="T20" s="41"/>
      <c r="U20" s="41"/>
      <c r="V20" s="41"/>
      <c r="W20" s="37"/>
      <c r="X20" s="37"/>
      <c r="Y20" s="37"/>
      <c r="Z20" s="37"/>
      <c r="AA20" s="37"/>
      <c r="AB20" s="37"/>
      <c r="AC20" s="37"/>
      <c r="AD20" s="37"/>
      <c r="AE20" s="37"/>
      <c r="AF20" s="37"/>
      <c r="AG20" s="37"/>
      <c r="AH20" s="37"/>
      <c r="AI20" s="37"/>
    </row>
    <row r="21" spans="1:35" ht="14.25" customHeight="1" thickBot="1" x14ac:dyDescent="0.3">
      <c r="A21" s="6" t="s">
        <v>211</v>
      </c>
      <c r="B21" s="125">
        <v>31</v>
      </c>
      <c r="C21" s="140">
        <f>B21/$B$27</f>
        <v>0.29523809523809524</v>
      </c>
      <c r="D21" s="140">
        <f>C21-0.015</f>
        <v>0.28023809523809523</v>
      </c>
      <c r="E21" s="140">
        <f>C21+0.07</f>
        <v>0.36523809523809525</v>
      </c>
      <c r="F21" s="125">
        <v>48</v>
      </c>
      <c r="G21" s="140">
        <f t="shared" ref="G21:G26" si="12">F21/89</f>
        <v>0.5393258426966292</v>
      </c>
      <c r="H21" s="140">
        <v>0.45</v>
      </c>
      <c r="I21" s="141">
        <f>G21+0.02</f>
        <v>0.55932584269662922</v>
      </c>
      <c r="J21" s="37"/>
      <c r="K21" s="47" t="s">
        <v>211</v>
      </c>
      <c r="L21" s="117">
        <f>C21</f>
        <v>0.29523809523809524</v>
      </c>
      <c r="M21" s="117">
        <f>C21-D21</f>
        <v>1.5000000000000013E-2</v>
      </c>
      <c r="N21" s="117">
        <f>E21-C21</f>
        <v>7.0000000000000007E-2</v>
      </c>
      <c r="O21" s="119">
        <f>G21</f>
        <v>0.5393258426966292</v>
      </c>
      <c r="P21" s="119">
        <f>G21-H21</f>
        <v>8.9325842696629187E-2</v>
      </c>
      <c r="Q21" s="119">
        <f>I21-G21</f>
        <v>2.0000000000000018E-2</v>
      </c>
      <c r="R21" s="180"/>
      <c r="S21" s="33"/>
      <c r="T21" s="41"/>
      <c r="U21" s="41"/>
      <c r="V21" s="41"/>
      <c r="W21" s="37"/>
      <c r="X21" s="37"/>
      <c r="Y21" s="37"/>
      <c r="Z21" s="37"/>
      <c r="AA21" s="37"/>
      <c r="AB21" s="37"/>
      <c r="AC21" s="37"/>
      <c r="AD21" s="37"/>
      <c r="AE21" s="37"/>
      <c r="AF21" s="37"/>
      <c r="AG21" s="37"/>
      <c r="AH21" s="37"/>
      <c r="AI21" s="37"/>
    </row>
    <row r="22" spans="1:35" ht="14.25" customHeight="1" thickBot="1" x14ac:dyDescent="0.3">
      <c r="A22" s="6" t="s">
        <v>516</v>
      </c>
      <c r="B22" s="125">
        <v>22</v>
      </c>
      <c r="C22" s="140">
        <f t="shared" ref="C22:C26" si="13">B22/$B$27</f>
        <v>0.20952380952380953</v>
      </c>
      <c r="D22" s="140">
        <v>0.17</v>
      </c>
      <c r="E22" s="140">
        <f t="shared" ref="E22:E24" si="14">C22+0.07</f>
        <v>0.27952380952380951</v>
      </c>
      <c r="F22" s="125">
        <v>15</v>
      </c>
      <c r="G22" s="140">
        <f t="shared" si="12"/>
        <v>0.16853932584269662</v>
      </c>
      <c r="H22" s="140">
        <f t="shared" ref="H22:H25" si="15">G22-0.015</f>
        <v>0.15353932584269664</v>
      </c>
      <c r="I22" s="141">
        <f t="shared" ref="I22:I24" si="16">G22+0.07</f>
        <v>0.23853932584269663</v>
      </c>
      <c r="J22" s="37"/>
      <c r="K22" s="47" t="s">
        <v>516</v>
      </c>
      <c r="L22" s="117">
        <f t="shared" ref="L22:L27" si="17">C22</f>
        <v>0.20952380952380953</v>
      </c>
      <c r="M22" s="117">
        <f t="shared" ref="M22:M26" si="18">C22-D22</f>
        <v>3.9523809523809517E-2</v>
      </c>
      <c r="N22" s="117">
        <f t="shared" ref="N22:N26" si="19">E22-C22</f>
        <v>6.9999999999999979E-2</v>
      </c>
      <c r="O22" s="119">
        <f t="shared" ref="O22:O26" si="20">G22</f>
        <v>0.16853932584269662</v>
      </c>
      <c r="P22" s="119">
        <f t="shared" ref="P22:P26" si="21">G22-H22</f>
        <v>1.4999999999999986E-2</v>
      </c>
      <c r="Q22" s="119">
        <f t="shared" ref="Q22:Q26" si="22">I22-G22</f>
        <v>7.0000000000000007E-2</v>
      </c>
      <c r="R22" s="180"/>
      <c r="S22" s="33"/>
      <c r="T22" s="41"/>
      <c r="U22" s="41"/>
      <c r="V22" s="41"/>
      <c r="W22" s="37"/>
      <c r="X22" s="37"/>
      <c r="Y22" s="37"/>
      <c r="Z22" s="37"/>
      <c r="AA22" s="37"/>
      <c r="AB22" s="37"/>
      <c r="AC22" s="37"/>
      <c r="AD22" s="37"/>
      <c r="AE22" s="37"/>
      <c r="AF22" s="37"/>
      <c r="AG22" s="37"/>
      <c r="AH22" s="37"/>
      <c r="AI22" s="37"/>
    </row>
    <row r="23" spans="1:35" ht="14.25" customHeight="1" thickBot="1" x14ac:dyDescent="0.3">
      <c r="A23" s="6" t="s">
        <v>517</v>
      </c>
      <c r="B23" s="125">
        <v>10</v>
      </c>
      <c r="C23" s="140">
        <f t="shared" si="13"/>
        <v>9.5238095238095233E-2</v>
      </c>
      <c r="D23" s="140">
        <f t="shared" ref="D23:D26" si="23">C23-0.015</f>
        <v>8.0238095238095233E-2</v>
      </c>
      <c r="E23" s="140">
        <f t="shared" si="14"/>
        <v>0.16523809523809524</v>
      </c>
      <c r="F23" s="125">
        <v>10</v>
      </c>
      <c r="G23" s="140">
        <f t="shared" si="12"/>
        <v>0.11235955056179775</v>
      </c>
      <c r="H23" s="140">
        <v>0.08</v>
      </c>
      <c r="I23" s="141">
        <v>0.34</v>
      </c>
      <c r="J23" s="37"/>
      <c r="K23" s="47" t="s">
        <v>517</v>
      </c>
      <c r="L23" s="117">
        <f t="shared" si="17"/>
        <v>9.5238095238095233E-2</v>
      </c>
      <c r="M23" s="117">
        <f t="shared" si="18"/>
        <v>1.4999999999999999E-2</v>
      </c>
      <c r="N23" s="117">
        <f t="shared" si="19"/>
        <v>7.0000000000000007E-2</v>
      </c>
      <c r="O23" s="119">
        <f t="shared" si="20"/>
        <v>0.11235955056179775</v>
      </c>
      <c r="P23" s="119">
        <f t="shared" si="21"/>
        <v>3.2359550561797748E-2</v>
      </c>
      <c r="Q23" s="119">
        <f t="shared" si="22"/>
        <v>0.22764044943820227</v>
      </c>
      <c r="R23" s="180"/>
      <c r="S23" s="33"/>
      <c r="T23" s="41"/>
      <c r="U23" s="41"/>
      <c r="V23" s="41"/>
      <c r="W23" s="37"/>
      <c r="X23" s="37"/>
      <c r="Y23" s="37"/>
      <c r="Z23" s="37"/>
      <c r="AA23" s="37"/>
      <c r="AB23" s="37"/>
      <c r="AC23" s="37"/>
      <c r="AD23" s="37"/>
      <c r="AE23" s="37"/>
      <c r="AF23" s="37"/>
      <c r="AG23" s="37"/>
      <c r="AH23" s="37"/>
      <c r="AI23" s="37"/>
    </row>
    <row r="24" spans="1:35" ht="14.25" customHeight="1" thickBot="1" x14ac:dyDescent="0.3">
      <c r="A24" s="6" t="s">
        <v>518</v>
      </c>
      <c r="B24" s="155">
        <v>19</v>
      </c>
      <c r="C24" s="140">
        <f t="shared" si="13"/>
        <v>0.18095238095238095</v>
      </c>
      <c r="D24" s="140">
        <v>0.14000000000000001</v>
      </c>
      <c r="E24" s="140">
        <f t="shared" si="14"/>
        <v>0.25095238095238093</v>
      </c>
      <c r="F24" s="155">
        <v>10</v>
      </c>
      <c r="G24" s="140">
        <f t="shared" si="12"/>
        <v>0.11235955056179775</v>
      </c>
      <c r="H24" s="140">
        <f t="shared" si="15"/>
        <v>9.735955056179775E-2</v>
      </c>
      <c r="I24" s="141">
        <f t="shared" si="16"/>
        <v>0.18235955056179776</v>
      </c>
      <c r="J24" s="37"/>
      <c r="K24" s="47" t="s">
        <v>518</v>
      </c>
      <c r="L24" s="117">
        <f t="shared" si="17"/>
        <v>0.18095238095238095</v>
      </c>
      <c r="M24" s="117">
        <f t="shared" si="18"/>
        <v>4.0952380952380935E-2</v>
      </c>
      <c r="N24" s="117">
        <f t="shared" si="19"/>
        <v>6.9999999999999979E-2</v>
      </c>
      <c r="O24" s="119">
        <f t="shared" si="20"/>
        <v>0.11235955056179775</v>
      </c>
      <c r="P24" s="119">
        <f t="shared" si="21"/>
        <v>1.4999999999999999E-2</v>
      </c>
      <c r="Q24" s="119">
        <f t="shared" si="22"/>
        <v>7.0000000000000007E-2</v>
      </c>
      <c r="R24" s="180"/>
      <c r="S24" s="33"/>
      <c r="T24" s="41"/>
      <c r="U24" s="41"/>
      <c r="V24" s="41"/>
      <c r="W24" s="37"/>
      <c r="X24" s="37"/>
      <c r="Y24" s="37"/>
      <c r="Z24" s="37"/>
      <c r="AA24" s="37"/>
      <c r="AB24" s="37"/>
      <c r="AC24" s="37"/>
      <c r="AD24" s="37"/>
      <c r="AE24" s="37"/>
      <c r="AF24" s="37"/>
      <c r="AG24" s="37"/>
      <c r="AH24" s="37"/>
      <c r="AI24" s="37"/>
    </row>
    <row r="25" spans="1:35" ht="14.25" customHeight="1" thickBot="1" x14ac:dyDescent="0.3">
      <c r="A25" s="36" t="s">
        <v>519</v>
      </c>
      <c r="B25" s="156">
        <v>13</v>
      </c>
      <c r="C25" s="140">
        <f t="shared" si="13"/>
        <v>0.12380952380952381</v>
      </c>
      <c r="D25" s="140">
        <f t="shared" si="23"/>
        <v>0.10880952380952381</v>
      </c>
      <c r="E25" s="140">
        <v>0.22</v>
      </c>
      <c r="F25" s="156">
        <v>4</v>
      </c>
      <c r="G25" s="140">
        <f t="shared" si="12"/>
        <v>4.49438202247191E-2</v>
      </c>
      <c r="H25" s="140">
        <f t="shared" si="15"/>
        <v>2.99438202247191E-2</v>
      </c>
      <c r="I25" s="141">
        <v>0.19</v>
      </c>
      <c r="J25" s="37"/>
      <c r="K25" s="47" t="s">
        <v>519</v>
      </c>
      <c r="L25" s="117">
        <f t="shared" si="17"/>
        <v>0.12380952380952381</v>
      </c>
      <c r="M25" s="117">
        <f t="shared" si="18"/>
        <v>1.4999999999999999E-2</v>
      </c>
      <c r="N25" s="117">
        <f t="shared" si="19"/>
        <v>9.6190476190476187E-2</v>
      </c>
      <c r="O25" s="119">
        <f t="shared" si="20"/>
        <v>4.49438202247191E-2</v>
      </c>
      <c r="P25" s="119">
        <f t="shared" si="21"/>
        <v>1.4999999999999999E-2</v>
      </c>
      <c r="Q25" s="119">
        <f t="shared" si="22"/>
        <v>0.1450561797752809</v>
      </c>
      <c r="R25" s="180"/>
      <c r="S25" s="33"/>
      <c r="T25" s="41"/>
      <c r="U25" s="41"/>
      <c r="V25" s="41"/>
      <c r="W25" s="37"/>
      <c r="X25" s="37"/>
      <c r="Y25" s="37"/>
      <c r="Z25" s="37"/>
      <c r="AA25" s="37"/>
      <c r="AB25" s="37"/>
      <c r="AC25" s="37"/>
      <c r="AD25" s="37"/>
      <c r="AE25" s="37"/>
      <c r="AF25" s="37"/>
      <c r="AG25" s="37"/>
      <c r="AH25" s="37"/>
      <c r="AI25" s="37"/>
    </row>
    <row r="26" spans="1:35" s="15" customFormat="1" ht="14.25" customHeight="1" thickBot="1" x14ac:dyDescent="0.3">
      <c r="A26" s="36" t="s">
        <v>520</v>
      </c>
      <c r="B26" s="157">
        <v>10</v>
      </c>
      <c r="C26" s="140">
        <f t="shared" si="13"/>
        <v>9.5238095238095233E-2</v>
      </c>
      <c r="D26" s="140">
        <f t="shared" si="23"/>
        <v>8.0238095238095233E-2</v>
      </c>
      <c r="E26" s="140">
        <v>0.2</v>
      </c>
      <c r="F26" s="157">
        <v>2</v>
      </c>
      <c r="G26" s="140">
        <f t="shared" si="12"/>
        <v>2.247191011235955E-2</v>
      </c>
      <c r="H26" s="140">
        <f>G26-0.0015</f>
        <v>2.0971910112359549E-2</v>
      </c>
      <c r="I26" s="141">
        <f t="shared" ref="I26" si="24">G26+0.07</f>
        <v>9.2471910112359557E-2</v>
      </c>
      <c r="J26" s="37"/>
      <c r="K26" s="47" t="s">
        <v>520</v>
      </c>
      <c r="L26" s="117">
        <f t="shared" si="17"/>
        <v>9.5238095238095233E-2</v>
      </c>
      <c r="M26" s="117">
        <f t="shared" si="18"/>
        <v>1.4999999999999999E-2</v>
      </c>
      <c r="N26" s="117">
        <f t="shared" si="19"/>
        <v>0.10476190476190478</v>
      </c>
      <c r="O26" s="119">
        <f t="shared" si="20"/>
        <v>2.247191011235955E-2</v>
      </c>
      <c r="P26" s="119">
        <f t="shared" si="21"/>
        <v>1.5000000000000013E-3</v>
      </c>
      <c r="Q26" s="119">
        <f t="shared" si="22"/>
        <v>7.0000000000000007E-2</v>
      </c>
      <c r="R26" s="180"/>
      <c r="S26" s="33"/>
      <c r="T26" s="41"/>
      <c r="U26" s="41"/>
      <c r="V26" s="41"/>
      <c r="W26" s="37"/>
      <c r="X26" s="37"/>
      <c r="Y26" s="38"/>
      <c r="Z26" s="38"/>
      <c r="AA26" s="37"/>
      <c r="AB26" s="38"/>
      <c r="AC26" s="38"/>
      <c r="AD26" s="37"/>
      <c r="AE26" s="38"/>
      <c r="AF26" s="38"/>
      <c r="AG26" s="37"/>
      <c r="AH26" s="38"/>
      <c r="AI26" s="38"/>
    </row>
    <row r="27" spans="1:35" ht="14.25" customHeight="1" thickBot="1" x14ac:dyDescent="0.3">
      <c r="A27" s="7" t="s">
        <v>168</v>
      </c>
      <c r="B27" s="142">
        <f>SUM(B21:B26)</f>
        <v>105</v>
      </c>
      <c r="C27" s="143">
        <f>SUM(C21:C26)</f>
        <v>1</v>
      </c>
      <c r="D27" s="120"/>
      <c r="E27" s="120"/>
      <c r="F27" s="142">
        <f>SUM(F21:F26)</f>
        <v>89</v>
      </c>
      <c r="G27" s="143">
        <f>SUM(G21:G26)</f>
        <v>1</v>
      </c>
      <c r="H27" s="111"/>
      <c r="I27" s="158"/>
      <c r="J27" s="37"/>
      <c r="K27" s="49" t="s">
        <v>168</v>
      </c>
      <c r="L27" s="117">
        <f t="shared" si="17"/>
        <v>1</v>
      </c>
      <c r="M27" s="117"/>
      <c r="N27" s="148"/>
      <c r="O27" s="119">
        <f>G27</f>
        <v>1</v>
      </c>
      <c r="P27" s="149"/>
      <c r="Q27" s="149"/>
      <c r="R27" s="180"/>
      <c r="S27" s="33"/>
      <c r="T27" s="41"/>
      <c r="U27" s="41"/>
      <c r="V27" s="41"/>
      <c r="W27" s="37"/>
      <c r="X27" s="182"/>
      <c r="Y27" s="182"/>
      <c r="Z27" s="182"/>
      <c r="AA27" s="181"/>
      <c r="AB27" s="181"/>
      <c r="AC27" s="181"/>
      <c r="AD27" s="181"/>
      <c r="AE27" s="181"/>
      <c r="AF27" s="181"/>
      <c r="AG27" s="181"/>
      <c r="AH27" s="181"/>
      <c r="AI27" s="181"/>
    </row>
    <row r="28" spans="1:35" x14ac:dyDescent="0.25">
      <c r="A28" s="165"/>
      <c r="B28" s="165"/>
      <c r="C28" s="165"/>
      <c r="D28" s="165"/>
      <c r="E28" s="165"/>
      <c r="F28" s="165"/>
      <c r="G28" s="165"/>
      <c r="H28" s="165"/>
      <c r="I28" s="165"/>
      <c r="J28" s="37"/>
      <c r="K28" s="165"/>
      <c r="L28" s="165"/>
      <c r="M28" s="165"/>
      <c r="N28" s="165"/>
      <c r="O28" s="165"/>
      <c r="P28" s="165"/>
      <c r="Q28" s="165"/>
      <c r="R28" s="37"/>
      <c r="S28" s="37"/>
      <c r="T28" s="37"/>
      <c r="U28" s="37"/>
      <c r="V28" s="37"/>
      <c r="W28" s="37"/>
      <c r="X28" s="42"/>
      <c r="Y28" s="37"/>
      <c r="Z28" s="43"/>
      <c r="AA28" s="42"/>
      <c r="AB28" s="43"/>
      <c r="AC28" s="43"/>
      <c r="AD28" s="42"/>
      <c r="AE28" s="43"/>
      <c r="AF28" s="43"/>
      <c r="AG28" s="42"/>
      <c r="AH28" s="43"/>
      <c r="AI28" s="43"/>
    </row>
    <row r="29" spans="1:35" x14ac:dyDescent="0.25">
      <c r="A29" s="165"/>
      <c r="B29" s="165"/>
      <c r="C29" s="165"/>
      <c r="D29" s="165"/>
      <c r="E29" s="165"/>
      <c r="F29" s="165"/>
      <c r="G29" s="165"/>
      <c r="H29" s="165"/>
      <c r="I29" s="165"/>
      <c r="J29" s="37"/>
      <c r="K29" s="37"/>
      <c r="L29" s="37"/>
      <c r="M29" s="37"/>
      <c r="N29" s="37"/>
      <c r="O29" s="37"/>
      <c r="P29" s="37"/>
      <c r="Q29" s="37"/>
      <c r="R29" s="37"/>
      <c r="S29" s="37"/>
      <c r="T29" s="37"/>
      <c r="U29" s="37"/>
      <c r="V29" s="37"/>
      <c r="W29" s="37"/>
      <c r="X29" s="37"/>
      <c r="Y29" s="43"/>
      <c r="Z29" s="37"/>
      <c r="AA29" s="37"/>
      <c r="AB29" s="37"/>
      <c r="AC29" s="37"/>
      <c r="AD29" s="37"/>
      <c r="AE29" s="37"/>
      <c r="AF29" s="37"/>
      <c r="AG29" s="37"/>
      <c r="AH29" s="37"/>
      <c r="AI29" s="37"/>
    </row>
    <row r="30" spans="1:35" ht="22.5" x14ac:dyDescent="0.3">
      <c r="A30" s="3" t="s">
        <v>521</v>
      </c>
      <c r="B30" s="165"/>
      <c r="C30" s="165"/>
      <c r="D30" s="165"/>
      <c r="E30" s="165"/>
      <c r="F30" s="165"/>
      <c r="G30" s="165"/>
      <c r="H30" s="165"/>
      <c r="I30" s="165"/>
      <c r="J30" s="165"/>
      <c r="K30" s="165"/>
      <c r="L30" s="165"/>
      <c r="M30" s="165"/>
      <c r="N30" s="165"/>
      <c r="O30" s="165"/>
      <c r="P30" s="54"/>
      <c r="Q30" s="165"/>
      <c r="R30" s="165"/>
      <c r="S30" s="165"/>
      <c r="T30" s="165"/>
      <c r="U30" s="165"/>
      <c r="V30" s="165"/>
      <c r="W30" s="165"/>
      <c r="X30" s="165"/>
      <c r="Y30" s="165"/>
      <c r="Z30" s="165"/>
      <c r="AA30" s="165"/>
      <c r="AB30" s="165"/>
      <c r="AC30" s="165"/>
      <c r="AD30" s="37"/>
      <c r="AE30" s="37"/>
      <c r="AF30" s="37"/>
      <c r="AG30" s="37"/>
      <c r="AH30" s="37"/>
      <c r="AI30" s="37"/>
    </row>
    <row r="31" spans="1:35" s="17" customFormat="1" ht="16.149999999999999" customHeight="1" x14ac:dyDescent="0.25">
      <c r="A31" s="2" t="s">
        <v>522</v>
      </c>
      <c r="B31" s="165"/>
      <c r="C31" s="165"/>
      <c r="D31" s="165"/>
      <c r="E31" s="165"/>
      <c r="F31" s="165"/>
      <c r="G31" s="165"/>
      <c r="H31" s="165"/>
      <c r="I31" s="165"/>
      <c r="J31" s="165"/>
      <c r="K31" s="165"/>
      <c r="L31" s="165"/>
      <c r="M31" s="165"/>
      <c r="N31" s="165"/>
      <c r="O31" s="165"/>
      <c r="P31" s="165"/>
      <c r="Q31" s="165"/>
      <c r="R31" s="165"/>
      <c r="S31" s="165"/>
      <c r="T31" s="37"/>
      <c r="U31" s="37"/>
      <c r="V31" s="37"/>
      <c r="W31" s="37"/>
      <c r="X31" s="42"/>
      <c r="Y31" s="43"/>
      <c r="Z31" s="51"/>
      <c r="AA31" s="42"/>
      <c r="AB31" s="43"/>
      <c r="AC31" s="43"/>
      <c r="AD31" s="42"/>
      <c r="AE31" s="43"/>
      <c r="AF31" s="43"/>
      <c r="AG31" s="42"/>
      <c r="AH31" s="43"/>
      <c r="AI31" s="43"/>
    </row>
    <row r="32" spans="1:35" s="17" customFormat="1" ht="16.149999999999999" customHeight="1" x14ac:dyDescent="0.25">
      <c r="A32" s="2" t="s">
        <v>523</v>
      </c>
      <c r="B32" s="165"/>
      <c r="C32" s="165"/>
      <c r="D32" s="165"/>
      <c r="E32" s="165"/>
      <c r="F32" s="165"/>
      <c r="G32" s="165"/>
      <c r="H32" s="165"/>
      <c r="I32" s="165"/>
      <c r="J32" s="165"/>
      <c r="K32" s="165"/>
      <c r="L32" s="165"/>
      <c r="M32" s="165"/>
      <c r="N32" s="165"/>
      <c r="O32" s="165"/>
      <c r="P32" s="165"/>
      <c r="Q32" s="165"/>
      <c r="R32" s="165"/>
      <c r="S32" s="165"/>
      <c r="T32" s="37"/>
      <c r="U32" s="38"/>
      <c r="V32" s="37"/>
      <c r="W32" s="37"/>
      <c r="X32" s="37"/>
      <c r="Y32" s="37"/>
      <c r="Z32" s="37"/>
      <c r="AA32" s="37"/>
      <c r="AB32" s="37"/>
      <c r="AC32" s="37"/>
      <c r="AD32" s="37"/>
      <c r="AE32" s="37"/>
      <c r="AF32" s="37"/>
      <c r="AG32" s="37"/>
      <c r="AH32" s="37"/>
      <c r="AI32" s="37"/>
    </row>
    <row r="33" spans="1:35" ht="15.75" thickBot="1" x14ac:dyDescent="0.3">
      <c r="A33" s="165"/>
      <c r="B33" s="165"/>
      <c r="C33" s="165"/>
      <c r="D33" s="165"/>
      <c r="E33" s="165"/>
      <c r="F33" s="165"/>
      <c r="G33" s="165"/>
      <c r="H33" s="165"/>
      <c r="I33" s="165"/>
      <c r="J33" s="165"/>
      <c r="K33" s="45"/>
      <c r="L33" s="166" t="s">
        <v>155</v>
      </c>
      <c r="M33" s="166"/>
      <c r="N33" s="53"/>
      <c r="O33" s="167" t="s">
        <v>156</v>
      </c>
      <c r="P33" s="167"/>
      <c r="Q33" s="167"/>
      <c r="R33" s="165"/>
      <c r="S33" s="165"/>
      <c r="T33" s="37"/>
      <c r="U33" s="33"/>
      <c r="V33" s="37"/>
      <c r="W33" s="37"/>
      <c r="X33" s="37"/>
      <c r="Y33" s="37"/>
      <c r="Z33" s="37"/>
      <c r="AA33" s="37"/>
      <c r="AB33" s="37"/>
      <c r="AC33" s="37"/>
      <c r="AD33" s="37"/>
      <c r="AE33" s="37"/>
      <c r="AF33" s="37"/>
      <c r="AG33" s="37"/>
      <c r="AH33" s="37"/>
      <c r="AI33" s="37"/>
    </row>
    <row r="34" spans="1:35" ht="15.75" thickBot="1" x14ac:dyDescent="0.3">
      <c r="A34" s="4" t="s">
        <v>157</v>
      </c>
      <c r="B34" s="174" t="s">
        <v>158</v>
      </c>
      <c r="C34" s="175"/>
      <c r="D34" s="5" t="s">
        <v>159</v>
      </c>
      <c r="E34" s="5" t="s">
        <v>160</v>
      </c>
      <c r="F34" s="174" t="s">
        <v>161</v>
      </c>
      <c r="G34" s="175"/>
      <c r="H34" s="5" t="s">
        <v>159</v>
      </c>
      <c r="I34" s="5" t="s">
        <v>160</v>
      </c>
      <c r="J34" s="165"/>
      <c r="K34" s="166" t="s">
        <v>157</v>
      </c>
      <c r="L34" s="46" t="s">
        <v>162</v>
      </c>
      <c r="M34" s="166" t="s">
        <v>163</v>
      </c>
      <c r="N34" s="166" t="s">
        <v>164</v>
      </c>
      <c r="O34" s="44" t="s">
        <v>165</v>
      </c>
      <c r="P34" s="167" t="s">
        <v>163</v>
      </c>
      <c r="Q34" s="167" t="s">
        <v>164</v>
      </c>
      <c r="R34" s="165"/>
      <c r="S34" s="165"/>
      <c r="T34" s="37"/>
      <c r="U34" s="33"/>
      <c r="V34" s="52"/>
      <c r="W34" s="41"/>
      <c r="X34" s="41"/>
      <c r="Y34" s="41"/>
      <c r="Z34" s="52"/>
      <c r="AA34" s="41"/>
      <c r="AB34" s="41"/>
      <c r="AC34" s="41"/>
      <c r="AD34" s="37"/>
      <c r="AE34" s="37"/>
      <c r="AF34" s="37"/>
      <c r="AG34" s="37"/>
      <c r="AH34" s="37"/>
      <c r="AI34" s="37"/>
    </row>
    <row r="35" spans="1:35" ht="30.6" customHeight="1" thickBot="1" x14ac:dyDescent="0.3">
      <c r="A35" s="6" t="s">
        <v>524</v>
      </c>
      <c r="B35" s="109">
        <v>15</v>
      </c>
      <c r="C35" s="110">
        <f>B35/$B$55</f>
        <v>0.14285714285714285</v>
      </c>
      <c r="D35" s="110">
        <v>0.1</v>
      </c>
      <c r="E35" s="110">
        <v>0.16</v>
      </c>
      <c r="F35" s="111">
        <v>5</v>
      </c>
      <c r="G35" s="124">
        <f>F35/$F$55</f>
        <v>5.6179775280898875E-2</v>
      </c>
      <c r="H35" s="124">
        <v>0.04</v>
      </c>
      <c r="I35" s="124">
        <v>7.0000000000000007E-2</v>
      </c>
      <c r="J35" s="165"/>
      <c r="K35" s="58" t="s">
        <v>524</v>
      </c>
      <c r="L35" s="117">
        <f>C35</f>
        <v>0.14285714285714285</v>
      </c>
      <c r="M35" s="117">
        <f>C35-D35</f>
        <v>4.2857142857142844E-2</v>
      </c>
      <c r="N35" s="117">
        <f>E35-C35</f>
        <v>1.7142857142857154E-2</v>
      </c>
      <c r="O35" s="119">
        <f>G35</f>
        <v>5.6179775280898875E-2</v>
      </c>
      <c r="P35" s="119">
        <f>G35-H35</f>
        <v>1.6179775280898874E-2</v>
      </c>
      <c r="Q35" s="119">
        <f>I35-G35</f>
        <v>1.3820224719101132E-2</v>
      </c>
      <c r="R35" s="165"/>
      <c r="S35" s="165"/>
      <c r="T35" s="37"/>
      <c r="U35" s="33"/>
      <c r="V35" s="52"/>
      <c r="W35" s="41"/>
      <c r="X35" s="41"/>
      <c r="Y35" s="41"/>
      <c r="Z35" s="52"/>
      <c r="AA35" s="41"/>
      <c r="AB35" s="41"/>
      <c r="AC35" s="41"/>
      <c r="AD35" s="37"/>
      <c r="AE35" s="37"/>
      <c r="AF35" s="37"/>
      <c r="AG35" s="37"/>
      <c r="AH35" s="37"/>
      <c r="AI35" s="37"/>
    </row>
    <row r="36" spans="1:35" ht="15.75" thickBot="1" x14ac:dyDescent="0.3">
      <c r="A36" s="6" t="s">
        <v>525</v>
      </c>
      <c r="B36" s="109">
        <v>18</v>
      </c>
      <c r="C36" s="110">
        <f t="shared" ref="C36:C54" si="25">B36/$B$55</f>
        <v>0.17142857142857143</v>
      </c>
      <c r="D36" s="110">
        <v>0.11</v>
      </c>
      <c r="E36" s="110">
        <v>0.2</v>
      </c>
      <c r="F36" s="111">
        <v>1</v>
      </c>
      <c r="G36" s="124">
        <f t="shared" ref="G36:G54" si="26">F36/$F$55</f>
        <v>1.1235955056179775E-2</v>
      </c>
      <c r="H36" s="124">
        <v>2E-3</v>
      </c>
      <c r="I36" s="124">
        <v>0.02</v>
      </c>
      <c r="J36" s="165"/>
      <c r="K36" s="58" t="s">
        <v>525</v>
      </c>
      <c r="L36" s="117">
        <f t="shared" ref="L36:L55" si="27">C36</f>
        <v>0.17142857142857143</v>
      </c>
      <c r="M36" s="117">
        <f t="shared" ref="M36:M54" si="28">C36-D36</f>
        <v>6.142857142857143E-2</v>
      </c>
      <c r="N36" s="117">
        <f t="shared" ref="N36:N54" si="29">E36-C36</f>
        <v>2.8571428571428581E-2</v>
      </c>
      <c r="O36" s="119">
        <f t="shared" ref="O36:O55" si="30">G36</f>
        <v>1.1235955056179775E-2</v>
      </c>
      <c r="P36" s="119">
        <f t="shared" ref="P36:P54" si="31">G36-H36</f>
        <v>9.2359550561797749E-3</v>
      </c>
      <c r="Q36" s="119">
        <f t="shared" ref="Q36:Q54" si="32">I36-G36</f>
        <v>8.7640449438202254E-3</v>
      </c>
      <c r="R36" s="165"/>
      <c r="S36" s="165"/>
      <c r="T36" s="37"/>
      <c r="U36" s="33"/>
      <c r="V36" s="52"/>
      <c r="W36" s="41"/>
      <c r="X36" s="41"/>
      <c r="Y36" s="41"/>
      <c r="Z36" s="52"/>
      <c r="AA36" s="41"/>
      <c r="AB36" s="41"/>
      <c r="AC36" s="41"/>
      <c r="AD36" s="37"/>
      <c r="AE36" s="37"/>
      <c r="AF36" s="37"/>
      <c r="AG36" s="37"/>
      <c r="AH36" s="37"/>
      <c r="AI36" s="37"/>
    </row>
    <row r="37" spans="1:35" ht="15.75" thickBot="1" x14ac:dyDescent="0.3">
      <c r="A37" s="6" t="s">
        <v>526</v>
      </c>
      <c r="B37" s="109">
        <v>2</v>
      </c>
      <c r="C37" s="110">
        <f t="shared" si="25"/>
        <v>1.9047619047619049E-2</v>
      </c>
      <c r="D37" s="110">
        <v>0</v>
      </c>
      <c r="E37" s="110">
        <v>0.03</v>
      </c>
      <c r="F37" s="111">
        <v>15</v>
      </c>
      <c r="G37" s="124">
        <f t="shared" si="26"/>
        <v>0.16853932584269662</v>
      </c>
      <c r="H37" s="124">
        <v>0.11</v>
      </c>
      <c r="I37" s="124">
        <v>0.22</v>
      </c>
      <c r="J37" s="165"/>
      <c r="K37" s="58" t="s">
        <v>526</v>
      </c>
      <c r="L37" s="117">
        <f t="shared" si="27"/>
        <v>1.9047619047619049E-2</v>
      </c>
      <c r="M37" s="117">
        <f t="shared" si="28"/>
        <v>1.9047619047619049E-2</v>
      </c>
      <c r="N37" s="117">
        <f t="shared" si="29"/>
        <v>1.095238095238095E-2</v>
      </c>
      <c r="O37" s="119">
        <f t="shared" si="30"/>
        <v>0.16853932584269662</v>
      </c>
      <c r="P37" s="119">
        <f t="shared" si="31"/>
        <v>5.8539325842696624E-2</v>
      </c>
      <c r="Q37" s="119">
        <f t="shared" si="32"/>
        <v>5.1460674157303377E-2</v>
      </c>
      <c r="R37" s="165"/>
      <c r="S37" s="165"/>
      <c r="T37" s="37"/>
      <c r="U37" s="37"/>
      <c r="V37" s="37"/>
      <c r="W37" s="37"/>
      <c r="X37" s="37"/>
      <c r="Y37" s="37"/>
      <c r="Z37" s="37"/>
      <c r="AA37" s="37"/>
      <c r="AB37" s="37"/>
      <c r="AC37" s="37"/>
      <c r="AD37" s="37"/>
      <c r="AE37" s="37"/>
      <c r="AF37" s="37"/>
      <c r="AG37" s="37"/>
      <c r="AH37" s="37"/>
      <c r="AI37" s="37"/>
    </row>
    <row r="38" spans="1:35" ht="39.75" thickBot="1" x14ac:dyDescent="0.3">
      <c r="A38" s="6" t="s">
        <v>527</v>
      </c>
      <c r="B38" s="109">
        <v>12</v>
      </c>
      <c r="C38" s="110">
        <f t="shared" si="25"/>
        <v>0.11428571428571428</v>
      </c>
      <c r="D38" s="110">
        <v>0.09</v>
      </c>
      <c r="E38" s="110">
        <v>0.15</v>
      </c>
      <c r="F38" s="111">
        <v>1</v>
      </c>
      <c r="G38" s="124">
        <f t="shared" si="26"/>
        <v>1.1235955056179775E-2</v>
      </c>
      <c r="H38" s="124">
        <v>1E-3</v>
      </c>
      <c r="I38" s="124">
        <v>0.02</v>
      </c>
      <c r="J38" s="165"/>
      <c r="K38" s="58" t="s">
        <v>527</v>
      </c>
      <c r="L38" s="117">
        <f t="shared" si="27"/>
        <v>0.11428571428571428</v>
      </c>
      <c r="M38" s="117">
        <f t="shared" si="28"/>
        <v>2.4285714285714285E-2</v>
      </c>
      <c r="N38" s="117">
        <f t="shared" si="29"/>
        <v>3.5714285714285712E-2</v>
      </c>
      <c r="O38" s="119">
        <f t="shared" si="30"/>
        <v>1.1235955056179775E-2</v>
      </c>
      <c r="P38" s="119">
        <f t="shared" si="31"/>
        <v>1.0235955056179774E-2</v>
      </c>
      <c r="Q38" s="119">
        <f t="shared" si="32"/>
        <v>8.7640449438202254E-3</v>
      </c>
      <c r="R38" s="165"/>
      <c r="S38" s="165"/>
      <c r="T38" s="37"/>
      <c r="U38" s="37"/>
      <c r="V38" s="37"/>
      <c r="W38" s="37"/>
      <c r="X38" s="37"/>
      <c r="Y38" s="37"/>
      <c r="Z38" s="37"/>
      <c r="AA38" s="37"/>
      <c r="AB38" s="37"/>
      <c r="AC38" s="37"/>
      <c r="AD38" s="37"/>
      <c r="AE38" s="37"/>
      <c r="AF38" s="37"/>
      <c r="AG38" s="37"/>
      <c r="AH38" s="37"/>
      <c r="AI38" s="37"/>
    </row>
    <row r="39" spans="1:35" ht="27" thickBot="1" x14ac:dyDescent="0.3">
      <c r="A39" s="6" t="s">
        <v>528</v>
      </c>
      <c r="B39" s="109">
        <v>6</v>
      </c>
      <c r="C39" s="110">
        <f t="shared" si="25"/>
        <v>5.7142857142857141E-2</v>
      </c>
      <c r="D39" s="110">
        <v>0.04</v>
      </c>
      <c r="E39" s="110">
        <v>0.1</v>
      </c>
      <c r="F39" s="111">
        <v>2</v>
      </c>
      <c r="G39" s="124">
        <f t="shared" si="26"/>
        <v>2.247191011235955E-2</v>
      </c>
      <c r="H39" s="124">
        <v>0.01</v>
      </c>
      <c r="I39" s="124">
        <v>0.03</v>
      </c>
      <c r="J39" s="165"/>
      <c r="K39" s="58" t="s">
        <v>528</v>
      </c>
      <c r="L39" s="117">
        <f t="shared" si="27"/>
        <v>5.7142857142857141E-2</v>
      </c>
      <c r="M39" s="117">
        <f t="shared" si="28"/>
        <v>1.714285714285714E-2</v>
      </c>
      <c r="N39" s="117">
        <f t="shared" si="29"/>
        <v>4.2857142857142864E-2</v>
      </c>
      <c r="O39" s="119">
        <f t="shared" si="30"/>
        <v>2.247191011235955E-2</v>
      </c>
      <c r="P39" s="119">
        <f t="shared" si="31"/>
        <v>1.247191011235955E-2</v>
      </c>
      <c r="Q39" s="119">
        <f t="shared" si="32"/>
        <v>7.528089887640449E-3</v>
      </c>
      <c r="R39" s="165"/>
      <c r="S39" s="165"/>
      <c r="T39" s="165"/>
      <c r="U39" s="165"/>
      <c r="V39" s="165"/>
      <c r="W39" s="165"/>
      <c r="X39" s="165"/>
      <c r="Y39" s="165"/>
      <c r="Z39" s="165"/>
      <c r="AA39" s="165"/>
      <c r="AB39" s="165"/>
      <c r="AC39" s="165"/>
      <c r="AD39" s="37"/>
      <c r="AE39" s="37"/>
      <c r="AF39" s="37"/>
      <c r="AG39" s="37"/>
      <c r="AH39" s="37"/>
      <c r="AI39" s="37"/>
    </row>
    <row r="40" spans="1:35" ht="27" thickBot="1" x14ac:dyDescent="0.3">
      <c r="A40" s="6" t="s">
        <v>529</v>
      </c>
      <c r="B40" s="109">
        <v>5</v>
      </c>
      <c r="C40" s="110">
        <f t="shared" si="25"/>
        <v>4.7619047619047616E-2</v>
      </c>
      <c r="D40" s="110">
        <v>0.04</v>
      </c>
      <c r="E40" s="110">
        <v>7.0000000000000007E-2</v>
      </c>
      <c r="F40" s="111">
        <v>11</v>
      </c>
      <c r="G40" s="124">
        <f t="shared" si="26"/>
        <v>0.12359550561797752</v>
      </c>
      <c r="H40" s="124">
        <v>0.09</v>
      </c>
      <c r="I40" s="124">
        <v>0.16</v>
      </c>
      <c r="J40" s="165"/>
      <c r="K40" s="58" t="s">
        <v>529</v>
      </c>
      <c r="L40" s="117">
        <f t="shared" si="27"/>
        <v>4.7619047619047616E-2</v>
      </c>
      <c r="M40" s="117">
        <f t="shared" si="28"/>
        <v>7.6190476190476156E-3</v>
      </c>
      <c r="N40" s="117">
        <f t="shared" si="29"/>
        <v>2.238095238095239E-2</v>
      </c>
      <c r="O40" s="119">
        <f t="shared" si="30"/>
        <v>0.12359550561797752</v>
      </c>
      <c r="P40" s="119">
        <f t="shared" si="31"/>
        <v>3.3595505617977528E-2</v>
      </c>
      <c r="Q40" s="119">
        <f t="shared" si="32"/>
        <v>3.6404494382022479E-2</v>
      </c>
      <c r="R40" s="165"/>
      <c r="S40" s="165"/>
      <c r="T40" s="165"/>
      <c r="U40" s="165"/>
      <c r="V40" s="165"/>
      <c r="W40" s="165"/>
      <c r="X40" s="165"/>
      <c r="Y40" s="165"/>
      <c r="Z40" s="165"/>
      <c r="AA40" s="165"/>
      <c r="AB40" s="165"/>
      <c r="AC40" s="165"/>
      <c r="AD40" s="37"/>
      <c r="AE40" s="37"/>
      <c r="AF40" s="37"/>
      <c r="AG40" s="37"/>
      <c r="AH40" s="37"/>
      <c r="AI40" s="37"/>
    </row>
    <row r="41" spans="1:35" ht="15.75" thickBot="1" x14ac:dyDescent="0.3">
      <c r="A41" s="6" t="s">
        <v>530</v>
      </c>
      <c r="B41" s="109">
        <v>3</v>
      </c>
      <c r="C41" s="110">
        <f t="shared" si="25"/>
        <v>2.8571428571428571E-2</v>
      </c>
      <c r="D41" s="110">
        <v>0.02</v>
      </c>
      <c r="E41" s="110">
        <v>0.05</v>
      </c>
      <c r="F41" s="111">
        <v>0</v>
      </c>
      <c r="G41" s="124">
        <f t="shared" si="26"/>
        <v>0</v>
      </c>
      <c r="H41" s="124">
        <v>0</v>
      </c>
      <c r="I41" s="124">
        <v>0</v>
      </c>
      <c r="J41" s="165"/>
      <c r="K41" s="58" t="s">
        <v>530</v>
      </c>
      <c r="L41" s="117">
        <f t="shared" si="27"/>
        <v>2.8571428571428571E-2</v>
      </c>
      <c r="M41" s="117">
        <f t="shared" si="28"/>
        <v>8.5714285714285701E-3</v>
      </c>
      <c r="N41" s="117">
        <f t="shared" si="29"/>
        <v>2.1428571428571432E-2</v>
      </c>
      <c r="O41" s="119">
        <f t="shared" si="30"/>
        <v>0</v>
      </c>
      <c r="P41" s="119">
        <f t="shared" si="31"/>
        <v>0</v>
      </c>
      <c r="Q41" s="119">
        <f t="shared" si="32"/>
        <v>0</v>
      </c>
      <c r="R41" s="165"/>
      <c r="S41" s="165"/>
      <c r="T41" s="165"/>
      <c r="U41" s="165"/>
      <c r="V41" s="165"/>
      <c r="W41" s="165"/>
      <c r="X41" s="165"/>
      <c r="Y41" s="165"/>
      <c r="Z41" s="165"/>
      <c r="AA41" s="165"/>
      <c r="AB41" s="165"/>
      <c r="AC41" s="165"/>
      <c r="AD41" s="165"/>
      <c r="AE41" s="165"/>
      <c r="AF41" s="165"/>
      <c r="AG41" s="165"/>
      <c r="AH41" s="165"/>
      <c r="AI41" s="165"/>
    </row>
    <row r="42" spans="1:35" ht="27" thickBot="1" x14ac:dyDescent="0.3">
      <c r="A42" s="6" t="s">
        <v>531</v>
      </c>
      <c r="B42" s="109">
        <v>4</v>
      </c>
      <c r="C42" s="110">
        <f t="shared" si="25"/>
        <v>3.8095238095238099E-2</v>
      </c>
      <c r="D42" s="110">
        <v>2.5000000000000001E-2</v>
      </c>
      <c r="E42" s="110">
        <v>5.2999999999999999E-2</v>
      </c>
      <c r="F42" s="111">
        <v>2</v>
      </c>
      <c r="G42" s="124">
        <f t="shared" si="26"/>
        <v>2.247191011235955E-2</v>
      </c>
      <c r="H42" s="124">
        <v>5.0000000000000001E-3</v>
      </c>
      <c r="I42" s="124">
        <v>0.03</v>
      </c>
      <c r="J42" s="165"/>
      <c r="K42" s="58" t="s">
        <v>531</v>
      </c>
      <c r="L42" s="117">
        <f t="shared" si="27"/>
        <v>3.8095238095238099E-2</v>
      </c>
      <c r="M42" s="117">
        <f t="shared" si="28"/>
        <v>1.3095238095238097E-2</v>
      </c>
      <c r="N42" s="117">
        <f t="shared" si="29"/>
        <v>1.49047619047619E-2</v>
      </c>
      <c r="O42" s="119">
        <f t="shared" si="30"/>
        <v>2.247191011235955E-2</v>
      </c>
      <c r="P42" s="119">
        <f t="shared" si="31"/>
        <v>1.7471910112359549E-2</v>
      </c>
      <c r="Q42" s="119">
        <f t="shared" si="32"/>
        <v>7.528089887640449E-3</v>
      </c>
      <c r="R42" s="165"/>
      <c r="S42" s="165"/>
      <c r="T42" s="165"/>
      <c r="U42" s="165"/>
      <c r="V42" s="165"/>
      <c r="W42" s="165"/>
      <c r="X42" s="165"/>
      <c r="Y42" s="165"/>
      <c r="Z42" s="165"/>
      <c r="AA42" s="165"/>
      <c r="AB42" s="165"/>
      <c r="AC42" s="165"/>
      <c r="AD42" s="165"/>
      <c r="AE42" s="165"/>
      <c r="AF42" s="165"/>
      <c r="AG42" s="165"/>
      <c r="AH42" s="165"/>
      <c r="AI42" s="165"/>
    </row>
    <row r="43" spans="1:35" ht="27" thickBot="1" x14ac:dyDescent="0.3">
      <c r="A43" s="6" t="s">
        <v>532</v>
      </c>
      <c r="B43" s="109">
        <v>2</v>
      </c>
      <c r="C43" s="110">
        <f t="shared" si="25"/>
        <v>1.9047619047619049E-2</v>
      </c>
      <c r="D43" s="110">
        <v>0.01</v>
      </c>
      <c r="E43" s="110">
        <v>0.03</v>
      </c>
      <c r="F43" s="111">
        <v>2</v>
      </c>
      <c r="G43" s="124">
        <f t="shared" si="26"/>
        <v>2.247191011235955E-2</v>
      </c>
      <c r="H43" s="124">
        <v>3.0000000000000001E-3</v>
      </c>
      <c r="I43" s="124">
        <v>0.04</v>
      </c>
      <c r="J43" s="165"/>
      <c r="K43" s="58" t="s">
        <v>532</v>
      </c>
      <c r="L43" s="117">
        <f t="shared" si="27"/>
        <v>1.9047619047619049E-2</v>
      </c>
      <c r="M43" s="117">
        <f t="shared" si="28"/>
        <v>9.0476190476190491E-3</v>
      </c>
      <c r="N43" s="117">
        <f t="shared" si="29"/>
        <v>1.095238095238095E-2</v>
      </c>
      <c r="O43" s="119">
        <f t="shared" si="30"/>
        <v>2.247191011235955E-2</v>
      </c>
      <c r="P43" s="119">
        <f t="shared" si="31"/>
        <v>1.9471910112359551E-2</v>
      </c>
      <c r="Q43" s="119">
        <f t="shared" si="32"/>
        <v>1.7528089887640451E-2</v>
      </c>
      <c r="R43" s="165"/>
      <c r="S43" s="165"/>
      <c r="T43" s="165"/>
      <c r="U43" s="165"/>
      <c r="V43" s="165"/>
      <c r="W43" s="165"/>
      <c r="X43" s="165"/>
      <c r="Y43" s="165"/>
      <c r="Z43" s="165"/>
      <c r="AA43" s="165"/>
      <c r="AB43" s="165"/>
      <c r="AC43" s="165"/>
      <c r="AD43" s="165"/>
      <c r="AE43" s="165"/>
      <c r="AF43" s="165"/>
      <c r="AG43" s="165"/>
      <c r="AH43" s="165"/>
      <c r="AI43" s="165"/>
    </row>
    <row r="44" spans="1:35" s="15" customFormat="1" ht="39.75" thickBot="1" x14ac:dyDescent="0.3">
      <c r="A44" s="6" t="s">
        <v>533</v>
      </c>
      <c r="B44" s="109">
        <v>5</v>
      </c>
      <c r="C44" s="110">
        <f t="shared" si="25"/>
        <v>4.7619047619047616E-2</v>
      </c>
      <c r="D44" s="110">
        <v>0.02</v>
      </c>
      <c r="E44" s="110">
        <v>0.08</v>
      </c>
      <c r="F44" s="111">
        <v>2</v>
      </c>
      <c r="G44" s="124">
        <f t="shared" si="26"/>
        <v>2.247191011235955E-2</v>
      </c>
      <c r="H44" s="124">
        <v>6.0000000000000001E-3</v>
      </c>
      <c r="I44" s="124">
        <v>0.03</v>
      </c>
      <c r="J44" s="165"/>
      <c r="K44" s="58" t="s">
        <v>533</v>
      </c>
      <c r="L44" s="117">
        <f t="shared" si="27"/>
        <v>4.7619047619047616E-2</v>
      </c>
      <c r="M44" s="117">
        <f t="shared" si="28"/>
        <v>2.7619047619047616E-2</v>
      </c>
      <c r="N44" s="117">
        <f t="shared" si="29"/>
        <v>3.2380952380952385E-2</v>
      </c>
      <c r="O44" s="119">
        <f t="shared" si="30"/>
        <v>2.247191011235955E-2</v>
      </c>
      <c r="P44" s="119">
        <f t="shared" si="31"/>
        <v>1.6471910112359552E-2</v>
      </c>
      <c r="Q44" s="119">
        <f t="shared" si="32"/>
        <v>7.528089887640449E-3</v>
      </c>
      <c r="R44" s="165"/>
      <c r="S44" s="165"/>
      <c r="T44" s="165"/>
      <c r="U44" s="165"/>
      <c r="V44" s="165"/>
      <c r="W44" s="165"/>
      <c r="X44" s="165"/>
      <c r="Y44" s="165"/>
      <c r="Z44" s="165"/>
      <c r="AA44" s="165"/>
      <c r="AB44" s="165"/>
      <c r="AC44" s="165"/>
      <c r="AD44" s="165"/>
      <c r="AE44" s="165"/>
      <c r="AF44" s="165"/>
      <c r="AG44" s="165"/>
      <c r="AH44" s="165"/>
      <c r="AI44" s="165"/>
    </row>
    <row r="45" spans="1:35" s="15" customFormat="1" ht="39.75" thickBot="1" x14ac:dyDescent="0.3">
      <c r="A45" s="6" t="s">
        <v>534</v>
      </c>
      <c r="B45" s="109">
        <v>2</v>
      </c>
      <c r="C45" s="110">
        <f t="shared" si="25"/>
        <v>1.9047619047619049E-2</v>
      </c>
      <c r="D45" s="110">
        <v>0.01</v>
      </c>
      <c r="E45" s="110">
        <v>0.04</v>
      </c>
      <c r="F45" s="111">
        <v>0</v>
      </c>
      <c r="G45" s="124">
        <f t="shared" si="26"/>
        <v>0</v>
      </c>
      <c r="H45" s="124">
        <v>0</v>
      </c>
      <c r="I45" s="124">
        <v>0</v>
      </c>
      <c r="J45" s="165"/>
      <c r="K45" s="58" t="s">
        <v>534</v>
      </c>
      <c r="L45" s="117">
        <f t="shared" si="27"/>
        <v>1.9047619047619049E-2</v>
      </c>
      <c r="M45" s="117">
        <f t="shared" si="28"/>
        <v>9.0476190476190491E-3</v>
      </c>
      <c r="N45" s="117">
        <f t="shared" si="29"/>
        <v>2.0952380952380951E-2</v>
      </c>
      <c r="O45" s="119">
        <f t="shared" si="30"/>
        <v>0</v>
      </c>
      <c r="P45" s="119">
        <f t="shared" si="31"/>
        <v>0</v>
      </c>
      <c r="Q45" s="119">
        <f t="shared" si="32"/>
        <v>0</v>
      </c>
      <c r="R45" s="165"/>
      <c r="S45" s="165"/>
      <c r="T45" s="165"/>
      <c r="U45" s="165"/>
      <c r="V45" s="165"/>
      <c r="W45" s="165"/>
      <c r="X45" s="165"/>
      <c r="Y45" s="165"/>
      <c r="Z45" s="165"/>
      <c r="AA45" s="165"/>
      <c r="AB45" s="165"/>
      <c r="AC45" s="165"/>
      <c r="AD45" s="165"/>
      <c r="AE45" s="165"/>
      <c r="AF45" s="165"/>
      <c r="AG45" s="165"/>
      <c r="AH45" s="165"/>
      <c r="AI45" s="165"/>
    </row>
    <row r="46" spans="1:35" s="15" customFormat="1" ht="39.75" thickBot="1" x14ac:dyDescent="0.3">
      <c r="A46" s="6" t="s">
        <v>535</v>
      </c>
      <c r="B46" s="109">
        <v>4</v>
      </c>
      <c r="C46" s="110">
        <f t="shared" si="25"/>
        <v>3.8095238095238099E-2</v>
      </c>
      <c r="D46" s="110">
        <v>0.02</v>
      </c>
      <c r="E46" s="110">
        <v>0.06</v>
      </c>
      <c r="F46" s="111">
        <v>1</v>
      </c>
      <c r="G46" s="124">
        <f t="shared" si="26"/>
        <v>1.1235955056179775E-2</v>
      </c>
      <c r="H46" s="124">
        <v>1E-3</v>
      </c>
      <c r="I46" s="124">
        <v>0.02</v>
      </c>
      <c r="J46" s="165"/>
      <c r="K46" s="58" t="s">
        <v>535</v>
      </c>
      <c r="L46" s="117">
        <f t="shared" si="27"/>
        <v>3.8095238095238099E-2</v>
      </c>
      <c r="M46" s="117">
        <f t="shared" si="28"/>
        <v>1.8095238095238098E-2</v>
      </c>
      <c r="N46" s="117">
        <f t="shared" si="29"/>
        <v>2.1904761904761899E-2</v>
      </c>
      <c r="O46" s="119">
        <f t="shared" si="30"/>
        <v>1.1235955056179775E-2</v>
      </c>
      <c r="P46" s="119">
        <f t="shared" si="31"/>
        <v>1.0235955056179774E-2</v>
      </c>
      <c r="Q46" s="119">
        <f t="shared" si="32"/>
        <v>8.7640449438202254E-3</v>
      </c>
      <c r="R46" s="165"/>
      <c r="S46" s="165"/>
      <c r="T46" s="165"/>
      <c r="U46" s="165"/>
      <c r="V46" s="165"/>
      <c r="W46" s="165"/>
      <c r="X46" s="165"/>
      <c r="Y46" s="165"/>
      <c r="Z46" s="165"/>
      <c r="AA46" s="165"/>
      <c r="AB46" s="165"/>
      <c r="AC46" s="165"/>
      <c r="AD46" s="165"/>
      <c r="AE46" s="165"/>
      <c r="AF46" s="165"/>
      <c r="AG46" s="165"/>
      <c r="AH46" s="165"/>
      <c r="AI46" s="165"/>
    </row>
    <row r="47" spans="1:35" s="15" customFormat="1" ht="15.75" thickBot="1" x14ac:dyDescent="0.3">
      <c r="A47" s="6" t="s">
        <v>536</v>
      </c>
      <c r="B47" s="109">
        <v>12</v>
      </c>
      <c r="C47" s="110">
        <f t="shared" si="25"/>
        <v>0.11428571428571428</v>
      </c>
      <c r="D47" s="110">
        <v>0.08</v>
      </c>
      <c r="E47" s="110">
        <v>0.15</v>
      </c>
      <c r="F47" s="111">
        <v>10</v>
      </c>
      <c r="G47" s="124">
        <f t="shared" si="26"/>
        <v>0.11235955056179775</v>
      </c>
      <c r="H47" s="124">
        <v>0.08</v>
      </c>
      <c r="I47" s="124">
        <v>0.15</v>
      </c>
      <c r="J47" s="165"/>
      <c r="K47" s="58" t="s">
        <v>536</v>
      </c>
      <c r="L47" s="117">
        <f t="shared" si="27"/>
        <v>0.11428571428571428</v>
      </c>
      <c r="M47" s="117">
        <f t="shared" si="28"/>
        <v>3.428571428571428E-2</v>
      </c>
      <c r="N47" s="117">
        <f t="shared" si="29"/>
        <v>3.5714285714285712E-2</v>
      </c>
      <c r="O47" s="119">
        <f t="shared" si="30"/>
        <v>0.11235955056179775</v>
      </c>
      <c r="P47" s="119">
        <f t="shared" si="31"/>
        <v>3.2359550561797748E-2</v>
      </c>
      <c r="Q47" s="119">
        <f t="shared" si="32"/>
        <v>3.7640449438202245E-2</v>
      </c>
      <c r="R47" s="165"/>
      <c r="S47" s="165"/>
      <c r="T47" s="165"/>
      <c r="U47" s="165"/>
      <c r="V47" s="165"/>
      <c r="W47" s="165"/>
      <c r="X47" s="165"/>
      <c r="Y47" s="165"/>
      <c r="Z47" s="165"/>
      <c r="AA47" s="165"/>
      <c r="AB47" s="165"/>
      <c r="AC47" s="165"/>
      <c r="AD47" s="165"/>
      <c r="AE47" s="165"/>
      <c r="AF47" s="165"/>
      <c r="AG47" s="165"/>
      <c r="AH47" s="165"/>
      <c r="AI47" s="165"/>
    </row>
    <row r="48" spans="1:35" s="15" customFormat="1" ht="15.75" thickBot="1" x14ac:dyDescent="0.3">
      <c r="A48" s="6" t="s">
        <v>537</v>
      </c>
      <c r="B48" s="109">
        <v>7</v>
      </c>
      <c r="C48" s="110">
        <f t="shared" si="25"/>
        <v>6.6666666666666666E-2</v>
      </c>
      <c r="D48" s="110">
        <v>0.05</v>
      </c>
      <c r="E48" s="110">
        <v>0.08</v>
      </c>
      <c r="F48" s="111">
        <v>8</v>
      </c>
      <c r="G48" s="124">
        <f t="shared" si="26"/>
        <v>8.98876404494382E-2</v>
      </c>
      <c r="H48" s="124">
        <v>7.0000000000000007E-2</v>
      </c>
      <c r="I48" s="124">
        <v>0.12</v>
      </c>
      <c r="J48" s="165"/>
      <c r="K48" s="58" t="s">
        <v>537</v>
      </c>
      <c r="L48" s="117">
        <f t="shared" si="27"/>
        <v>6.6666666666666666E-2</v>
      </c>
      <c r="M48" s="117">
        <f t="shared" si="28"/>
        <v>1.6666666666666663E-2</v>
      </c>
      <c r="N48" s="117">
        <f t="shared" si="29"/>
        <v>1.3333333333333336E-2</v>
      </c>
      <c r="O48" s="119">
        <f t="shared" si="30"/>
        <v>8.98876404494382E-2</v>
      </c>
      <c r="P48" s="119">
        <f t="shared" si="31"/>
        <v>1.9887640449438193E-2</v>
      </c>
      <c r="Q48" s="119">
        <f t="shared" si="32"/>
        <v>3.0112359550561796E-2</v>
      </c>
      <c r="R48" s="165"/>
      <c r="S48" s="165"/>
      <c r="T48" s="165"/>
      <c r="U48" s="165"/>
      <c r="V48" s="165"/>
      <c r="W48" s="165"/>
      <c r="X48" s="165"/>
      <c r="Y48" s="165"/>
      <c r="Z48" s="165"/>
      <c r="AA48" s="165"/>
      <c r="AB48" s="165"/>
      <c r="AC48" s="165"/>
      <c r="AD48" s="165"/>
      <c r="AE48" s="165"/>
      <c r="AF48" s="165"/>
      <c r="AG48" s="165"/>
      <c r="AH48" s="165"/>
      <c r="AI48" s="165"/>
    </row>
    <row r="49" spans="1:17" ht="15.75" thickBot="1" x14ac:dyDescent="0.3">
      <c r="A49" s="6" t="s">
        <v>538</v>
      </c>
      <c r="B49" s="109">
        <v>1</v>
      </c>
      <c r="C49" s="110">
        <f t="shared" si="25"/>
        <v>9.5238095238095247E-3</v>
      </c>
      <c r="D49" s="110">
        <v>0</v>
      </c>
      <c r="E49" s="110">
        <v>0.02</v>
      </c>
      <c r="F49" s="111">
        <v>2</v>
      </c>
      <c r="G49" s="124">
        <f t="shared" si="26"/>
        <v>2.247191011235955E-2</v>
      </c>
      <c r="H49" s="124">
        <v>5.0000000000000001E-3</v>
      </c>
      <c r="I49" s="124">
        <v>3.5000000000000003E-2</v>
      </c>
      <c r="J49" s="165"/>
      <c r="K49" s="58" t="s">
        <v>538</v>
      </c>
      <c r="L49" s="117">
        <f t="shared" si="27"/>
        <v>9.5238095238095247E-3</v>
      </c>
      <c r="M49" s="117">
        <f t="shared" si="28"/>
        <v>9.5238095238095247E-3</v>
      </c>
      <c r="N49" s="117">
        <f t="shared" si="29"/>
        <v>1.0476190476190476E-2</v>
      </c>
      <c r="O49" s="119">
        <f t="shared" si="30"/>
        <v>2.247191011235955E-2</v>
      </c>
      <c r="P49" s="119">
        <f t="shared" si="31"/>
        <v>1.7471910112359549E-2</v>
      </c>
      <c r="Q49" s="119">
        <f t="shared" si="32"/>
        <v>1.2528089887640453E-2</v>
      </c>
    </row>
    <row r="50" spans="1:17" s="15" customFormat="1" ht="15.75" thickBot="1" x14ac:dyDescent="0.3">
      <c r="A50" s="6" t="s">
        <v>539</v>
      </c>
      <c r="B50" s="109">
        <v>0</v>
      </c>
      <c r="C50" s="110">
        <f t="shared" si="25"/>
        <v>0</v>
      </c>
      <c r="D50" s="110">
        <v>0</v>
      </c>
      <c r="E50" s="110">
        <v>0</v>
      </c>
      <c r="F50" s="111">
        <v>5</v>
      </c>
      <c r="G50" s="124">
        <f t="shared" si="26"/>
        <v>5.6179775280898875E-2</v>
      </c>
      <c r="H50" s="124">
        <v>0.04</v>
      </c>
      <c r="I50" s="124">
        <v>7.0000000000000007E-2</v>
      </c>
      <c r="J50" s="165"/>
      <c r="K50" s="58" t="s">
        <v>539</v>
      </c>
      <c r="L50" s="117">
        <f t="shared" si="27"/>
        <v>0</v>
      </c>
      <c r="M50" s="117">
        <f t="shared" si="28"/>
        <v>0</v>
      </c>
      <c r="N50" s="117">
        <f t="shared" si="29"/>
        <v>0</v>
      </c>
      <c r="O50" s="119">
        <f t="shared" si="30"/>
        <v>5.6179775280898875E-2</v>
      </c>
      <c r="P50" s="119">
        <f t="shared" si="31"/>
        <v>1.6179775280898874E-2</v>
      </c>
      <c r="Q50" s="119">
        <f t="shared" si="32"/>
        <v>1.3820224719101132E-2</v>
      </c>
    </row>
    <row r="51" spans="1:17" s="15" customFormat="1" ht="15.75" thickBot="1" x14ac:dyDescent="0.3">
      <c r="A51" s="6" t="s">
        <v>540</v>
      </c>
      <c r="B51" s="109">
        <v>2</v>
      </c>
      <c r="C51" s="110">
        <f t="shared" si="25"/>
        <v>1.9047619047619049E-2</v>
      </c>
      <c r="D51" s="110">
        <v>0.01</v>
      </c>
      <c r="E51" s="110">
        <v>0.03</v>
      </c>
      <c r="F51" s="111">
        <v>5</v>
      </c>
      <c r="G51" s="124">
        <f t="shared" si="26"/>
        <v>5.6179775280898875E-2</v>
      </c>
      <c r="H51" s="124">
        <v>0.04</v>
      </c>
      <c r="I51" s="124">
        <v>7.0000000000000007E-2</v>
      </c>
      <c r="J51" s="165"/>
      <c r="K51" s="58" t="s">
        <v>540</v>
      </c>
      <c r="L51" s="117">
        <f t="shared" si="27"/>
        <v>1.9047619047619049E-2</v>
      </c>
      <c r="M51" s="117">
        <f t="shared" si="28"/>
        <v>9.0476190476190491E-3</v>
      </c>
      <c r="N51" s="117">
        <f t="shared" si="29"/>
        <v>1.095238095238095E-2</v>
      </c>
      <c r="O51" s="119">
        <f t="shared" si="30"/>
        <v>5.6179775280898875E-2</v>
      </c>
      <c r="P51" s="119">
        <f t="shared" si="31"/>
        <v>1.6179775280898874E-2</v>
      </c>
      <c r="Q51" s="119">
        <f t="shared" si="32"/>
        <v>1.3820224719101132E-2</v>
      </c>
    </row>
    <row r="52" spans="1:17" s="15" customFormat="1" ht="15.75" thickBot="1" x14ac:dyDescent="0.3">
      <c r="A52" s="6" t="s">
        <v>541</v>
      </c>
      <c r="B52" s="109">
        <v>4</v>
      </c>
      <c r="C52" s="110">
        <f t="shared" si="25"/>
        <v>3.8095238095238099E-2</v>
      </c>
      <c r="D52" s="110">
        <v>0.02</v>
      </c>
      <c r="E52" s="110">
        <v>0.05</v>
      </c>
      <c r="F52" s="111">
        <v>3</v>
      </c>
      <c r="G52" s="124">
        <f t="shared" si="26"/>
        <v>3.3707865168539325E-2</v>
      </c>
      <c r="H52" s="124">
        <v>0.02</v>
      </c>
      <c r="I52" s="124">
        <v>0.05</v>
      </c>
      <c r="J52" s="165"/>
      <c r="K52" s="58" t="s">
        <v>541</v>
      </c>
      <c r="L52" s="117">
        <f t="shared" si="27"/>
        <v>3.8095238095238099E-2</v>
      </c>
      <c r="M52" s="117">
        <f t="shared" si="28"/>
        <v>1.8095238095238098E-2</v>
      </c>
      <c r="N52" s="117">
        <f t="shared" si="29"/>
        <v>1.1904761904761904E-2</v>
      </c>
      <c r="O52" s="119">
        <f t="shared" si="30"/>
        <v>3.3707865168539325E-2</v>
      </c>
      <c r="P52" s="119">
        <f t="shared" si="31"/>
        <v>1.3707865168539324E-2</v>
      </c>
      <c r="Q52" s="119">
        <f t="shared" si="32"/>
        <v>1.6292134831460678E-2</v>
      </c>
    </row>
    <row r="53" spans="1:17" s="15" customFormat="1" ht="27" thickBot="1" x14ac:dyDescent="0.3">
      <c r="A53" s="6" t="s">
        <v>542</v>
      </c>
      <c r="B53" s="109">
        <v>0</v>
      </c>
      <c r="C53" s="110">
        <f t="shared" si="25"/>
        <v>0</v>
      </c>
      <c r="D53" s="110">
        <v>0</v>
      </c>
      <c r="E53" s="110">
        <v>0</v>
      </c>
      <c r="F53" s="111">
        <v>4</v>
      </c>
      <c r="G53" s="124">
        <f t="shared" si="26"/>
        <v>4.49438202247191E-2</v>
      </c>
      <c r="H53" s="124">
        <v>0.02</v>
      </c>
      <c r="I53" s="124">
        <v>0.05</v>
      </c>
      <c r="J53" s="165"/>
      <c r="K53" s="58" t="s">
        <v>542</v>
      </c>
      <c r="L53" s="117">
        <f t="shared" si="27"/>
        <v>0</v>
      </c>
      <c r="M53" s="117">
        <f t="shared" si="28"/>
        <v>0</v>
      </c>
      <c r="N53" s="117">
        <f t="shared" si="29"/>
        <v>0</v>
      </c>
      <c r="O53" s="119">
        <f t="shared" si="30"/>
        <v>4.49438202247191E-2</v>
      </c>
      <c r="P53" s="119">
        <f t="shared" si="31"/>
        <v>2.4943820224719099E-2</v>
      </c>
      <c r="Q53" s="119">
        <f t="shared" si="32"/>
        <v>5.0561797752809029E-3</v>
      </c>
    </row>
    <row r="54" spans="1:17" ht="15.75" thickBot="1" x14ac:dyDescent="0.3">
      <c r="A54" s="6" t="s">
        <v>543</v>
      </c>
      <c r="B54" s="109">
        <v>1</v>
      </c>
      <c r="C54" s="110">
        <f t="shared" si="25"/>
        <v>9.5238095238095247E-3</v>
      </c>
      <c r="D54" s="110">
        <v>3.0000000000000001E-3</v>
      </c>
      <c r="E54" s="110">
        <v>0.02</v>
      </c>
      <c r="F54" s="111">
        <v>10</v>
      </c>
      <c r="G54" s="124">
        <f t="shared" si="26"/>
        <v>0.11235955056179775</v>
      </c>
      <c r="H54" s="124">
        <v>0.09</v>
      </c>
      <c r="I54" s="124">
        <v>0.16</v>
      </c>
      <c r="J54" s="165"/>
      <c r="K54" s="58" t="s">
        <v>543</v>
      </c>
      <c r="L54" s="117">
        <f t="shared" si="27"/>
        <v>9.5238095238095247E-3</v>
      </c>
      <c r="M54" s="117">
        <f t="shared" si="28"/>
        <v>6.5238095238095246E-3</v>
      </c>
      <c r="N54" s="117">
        <f t="shared" si="29"/>
        <v>1.0476190476190476E-2</v>
      </c>
      <c r="O54" s="119">
        <f t="shared" si="30"/>
        <v>0.11235955056179775</v>
      </c>
      <c r="P54" s="119">
        <f t="shared" si="31"/>
        <v>2.2359550561797753E-2</v>
      </c>
      <c r="Q54" s="119">
        <f t="shared" si="32"/>
        <v>4.7640449438202254E-2</v>
      </c>
    </row>
    <row r="55" spans="1:17" ht="15.75" thickBot="1" x14ac:dyDescent="0.3">
      <c r="A55" s="7" t="s">
        <v>168</v>
      </c>
      <c r="B55" s="146">
        <f>SUM(B35:B54)</f>
        <v>105</v>
      </c>
      <c r="C55" s="147"/>
      <c r="D55" s="146"/>
      <c r="E55" s="146"/>
      <c r="F55" s="146">
        <f>SUM(F35:F54)</f>
        <v>89</v>
      </c>
      <c r="G55" s="111"/>
      <c r="H55" s="111"/>
      <c r="I55" s="111"/>
      <c r="J55" s="165"/>
      <c r="K55" s="49" t="s">
        <v>168</v>
      </c>
      <c r="L55" s="117">
        <f t="shared" si="27"/>
        <v>0</v>
      </c>
      <c r="M55" s="117"/>
      <c r="N55" s="148"/>
      <c r="O55" s="119">
        <f t="shared" si="30"/>
        <v>0</v>
      </c>
      <c r="P55" s="149"/>
      <c r="Q55" s="149"/>
    </row>
    <row r="57" spans="1:17" ht="45" customHeight="1" x14ac:dyDescent="0.3">
      <c r="A57" s="183" t="s">
        <v>544</v>
      </c>
      <c r="B57" s="184"/>
      <c r="C57" s="184"/>
      <c r="D57" s="184"/>
      <c r="E57" s="184"/>
      <c r="F57" s="184"/>
      <c r="G57" s="165"/>
      <c r="H57" s="165"/>
      <c r="I57" s="165"/>
      <c r="J57" s="165"/>
      <c r="K57" s="165"/>
      <c r="L57" s="165"/>
      <c r="M57" s="165"/>
      <c r="N57" s="165"/>
      <c r="O57" s="165"/>
      <c r="P57" s="165"/>
      <c r="Q57" s="165"/>
    </row>
    <row r="58" spans="1:17" x14ac:dyDescent="0.25">
      <c r="A58" s="2" t="s">
        <v>545</v>
      </c>
      <c r="B58" s="165"/>
      <c r="C58" s="165"/>
      <c r="D58" s="165"/>
      <c r="E58" s="165"/>
      <c r="F58" s="165"/>
      <c r="G58" s="165"/>
      <c r="H58" s="165"/>
      <c r="I58" s="165"/>
      <c r="J58" s="165"/>
      <c r="K58" s="165"/>
      <c r="L58" s="165"/>
      <c r="M58" s="165"/>
      <c r="N58" s="165"/>
      <c r="O58" s="165"/>
      <c r="P58" s="165"/>
      <c r="Q58" s="165"/>
    </row>
    <row r="59" spans="1:17" s="17" customFormat="1" x14ac:dyDescent="0.25">
      <c r="A59" s="2" t="s">
        <v>546</v>
      </c>
      <c r="B59" s="165"/>
      <c r="C59" s="165"/>
      <c r="D59" s="165"/>
      <c r="E59" s="165"/>
      <c r="F59" s="165"/>
      <c r="G59" s="165"/>
      <c r="H59" s="165"/>
      <c r="I59" s="165"/>
      <c r="J59" s="165"/>
      <c r="K59" s="165"/>
      <c r="L59" s="165"/>
      <c r="M59" s="165"/>
      <c r="N59" s="165"/>
      <c r="O59" s="165"/>
      <c r="P59" s="165"/>
      <c r="Q59" s="165"/>
    </row>
    <row r="60" spans="1:17" ht="15.75" thickBot="1" x14ac:dyDescent="0.3">
      <c r="A60" s="165"/>
      <c r="B60" s="165"/>
      <c r="C60" s="165"/>
      <c r="D60" s="165"/>
      <c r="E60" s="165"/>
      <c r="F60" s="165"/>
      <c r="G60" s="165"/>
      <c r="H60" s="165"/>
      <c r="I60" s="165"/>
      <c r="J60" s="165"/>
      <c r="K60" s="45"/>
      <c r="L60" s="166" t="s">
        <v>155</v>
      </c>
      <c r="M60" s="166"/>
      <c r="N60" s="53"/>
      <c r="O60" s="167" t="s">
        <v>156</v>
      </c>
      <c r="P60" s="167"/>
      <c r="Q60" s="167"/>
    </row>
    <row r="61" spans="1:17" ht="30" customHeight="1" thickBot="1" x14ac:dyDescent="0.3">
      <c r="A61" s="4" t="s">
        <v>157</v>
      </c>
      <c r="B61" s="174" t="s">
        <v>158</v>
      </c>
      <c r="C61" s="175"/>
      <c r="D61" s="5" t="s">
        <v>159</v>
      </c>
      <c r="E61" s="5" t="s">
        <v>160</v>
      </c>
      <c r="F61" s="174" t="s">
        <v>161</v>
      </c>
      <c r="G61" s="175"/>
      <c r="H61" s="5" t="s">
        <v>159</v>
      </c>
      <c r="I61" s="5" t="s">
        <v>160</v>
      </c>
      <c r="J61" s="165"/>
      <c r="K61" s="166" t="s">
        <v>157</v>
      </c>
      <c r="L61" s="46" t="s">
        <v>162</v>
      </c>
      <c r="M61" s="166" t="s">
        <v>163</v>
      </c>
      <c r="N61" s="53" t="s">
        <v>164</v>
      </c>
      <c r="O61" s="44" t="s">
        <v>165</v>
      </c>
      <c r="P61" s="167" t="s">
        <v>163</v>
      </c>
      <c r="Q61" s="167" t="s">
        <v>164</v>
      </c>
    </row>
    <row r="62" spans="1:17" ht="16.5" customHeight="1" thickBot="1" x14ac:dyDescent="0.3">
      <c r="A62" s="6" t="s">
        <v>547</v>
      </c>
      <c r="B62" s="125">
        <v>35</v>
      </c>
      <c r="C62" s="140">
        <f>B62/105</f>
        <v>0.33333333333333331</v>
      </c>
      <c r="D62" s="140">
        <f>C62-0.015</f>
        <v>0.3183333333333333</v>
      </c>
      <c r="E62" s="140">
        <f>C62+0.07</f>
        <v>0.40333333333333332</v>
      </c>
      <c r="F62" s="125">
        <v>21</v>
      </c>
      <c r="G62" s="140">
        <f>F62/89</f>
        <v>0.23595505617977527</v>
      </c>
      <c r="H62" s="140">
        <f>G62-0.015</f>
        <v>0.22095505617977529</v>
      </c>
      <c r="I62" s="141">
        <f>G62+0.07</f>
        <v>0.30595505617977525</v>
      </c>
      <c r="J62" s="165"/>
      <c r="K62" s="58" t="s">
        <v>547</v>
      </c>
      <c r="L62" s="117">
        <f>C62</f>
        <v>0.33333333333333331</v>
      </c>
      <c r="M62" s="117">
        <f>C62-D62</f>
        <v>1.5000000000000013E-2</v>
      </c>
      <c r="N62" s="118">
        <f>E62-C62</f>
        <v>7.0000000000000007E-2</v>
      </c>
      <c r="O62" s="119">
        <f t="shared" ref="O62:O64" si="33">G62</f>
        <v>0.23595505617977527</v>
      </c>
      <c r="P62" s="119">
        <f>G62-H62</f>
        <v>1.4999999999999986E-2</v>
      </c>
      <c r="Q62" s="119">
        <f>I62-G62</f>
        <v>6.9999999999999979E-2</v>
      </c>
    </row>
    <row r="63" spans="1:17" s="15" customFormat="1" ht="15.75" thickBot="1" x14ac:dyDescent="0.3">
      <c r="A63" s="6" t="s">
        <v>548</v>
      </c>
      <c r="B63" s="125">
        <v>28</v>
      </c>
      <c r="C63" s="140">
        <f>B63/105</f>
        <v>0.26666666666666666</v>
      </c>
      <c r="D63" s="140">
        <f>C63-0.09</f>
        <v>0.17666666666666667</v>
      </c>
      <c r="E63" s="140">
        <f t="shared" ref="E63:E65" si="34">C63+0.07</f>
        <v>0.33666666666666667</v>
      </c>
      <c r="F63" s="125">
        <v>30</v>
      </c>
      <c r="G63" s="140">
        <f t="shared" ref="G63:G65" si="35">F63/89</f>
        <v>0.33707865168539325</v>
      </c>
      <c r="H63" s="140">
        <f t="shared" ref="H63" si="36">G63-0.015</f>
        <v>0.32207865168539324</v>
      </c>
      <c r="I63" s="141">
        <f t="shared" ref="I63:I65" si="37">G63+0.07</f>
        <v>0.40707865168539326</v>
      </c>
      <c r="J63" s="165"/>
      <c r="K63" s="58" t="s">
        <v>548</v>
      </c>
      <c r="L63" s="117">
        <f t="shared" ref="L63:L66" si="38">C63</f>
        <v>0.26666666666666666</v>
      </c>
      <c r="M63" s="117">
        <f t="shared" ref="M63:M65" si="39">C63-D63</f>
        <v>0.09</v>
      </c>
      <c r="N63" s="118">
        <f t="shared" ref="N63:N65" si="40">E63-C63</f>
        <v>7.0000000000000007E-2</v>
      </c>
      <c r="O63" s="119">
        <f t="shared" si="33"/>
        <v>0.33707865168539325</v>
      </c>
      <c r="P63" s="119">
        <f t="shared" ref="P63:P65" si="41">G63-H63</f>
        <v>1.5000000000000013E-2</v>
      </c>
      <c r="Q63" s="119">
        <f t="shared" ref="Q63:Q65" si="42">I63-G63</f>
        <v>7.0000000000000007E-2</v>
      </c>
    </row>
    <row r="64" spans="1:17" s="15" customFormat="1" ht="15.75" thickBot="1" x14ac:dyDescent="0.3">
      <c r="A64" s="6" t="s">
        <v>549</v>
      </c>
      <c r="B64" s="125">
        <v>23</v>
      </c>
      <c r="C64" s="140">
        <f t="shared" ref="C64:C65" si="43">B64/105</f>
        <v>0.21904761904761905</v>
      </c>
      <c r="D64" s="140">
        <f t="shared" ref="D64:D65" si="44">C64-0.015</f>
        <v>0.20404761904761903</v>
      </c>
      <c r="E64" s="140">
        <f t="shared" si="34"/>
        <v>0.28904761904761905</v>
      </c>
      <c r="F64" s="125">
        <v>15</v>
      </c>
      <c r="G64" s="140">
        <f t="shared" si="35"/>
        <v>0.16853932584269662</v>
      </c>
      <c r="H64" s="140">
        <f>G64-0.06</f>
        <v>0.10853932584269663</v>
      </c>
      <c r="I64" s="141">
        <f t="shared" si="37"/>
        <v>0.23853932584269663</v>
      </c>
      <c r="J64" s="165"/>
      <c r="K64" s="58" t="s">
        <v>549</v>
      </c>
      <c r="L64" s="117">
        <f t="shared" si="38"/>
        <v>0.21904761904761905</v>
      </c>
      <c r="M64" s="117">
        <f t="shared" si="39"/>
        <v>1.5000000000000013E-2</v>
      </c>
      <c r="N64" s="118">
        <f t="shared" si="40"/>
        <v>7.0000000000000007E-2</v>
      </c>
      <c r="O64" s="119">
        <f t="shared" si="33"/>
        <v>0.16853932584269662</v>
      </c>
      <c r="P64" s="119">
        <f t="shared" si="41"/>
        <v>0.06</v>
      </c>
      <c r="Q64" s="119">
        <f t="shared" si="42"/>
        <v>7.0000000000000007E-2</v>
      </c>
    </row>
    <row r="65" spans="1:17" ht="15.75" thickBot="1" x14ac:dyDescent="0.3">
      <c r="A65" s="6" t="s">
        <v>284</v>
      </c>
      <c r="B65" s="125">
        <v>19</v>
      </c>
      <c r="C65" s="140">
        <f t="shared" si="43"/>
        <v>0.18095238095238095</v>
      </c>
      <c r="D65" s="140">
        <f t="shared" si="44"/>
        <v>0.16595238095238096</v>
      </c>
      <c r="E65" s="140">
        <f t="shared" si="34"/>
        <v>0.25095238095238093</v>
      </c>
      <c r="F65" s="125">
        <v>23</v>
      </c>
      <c r="G65" s="140">
        <f t="shared" si="35"/>
        <v>0.25842696629213485</v>
      </c>
      <c r="H65" s="140">
        <f t="shared" ref="H65" si="45">G65-0.015</f>
        <v>0.24342696629213484</v>
      </c>
      <c r="I65" s="141">
        <f t="shared" si="37"/>
        <v>0.32842696629213486</v>
      </c>
      <c r="J65" s="165"/>
      <c r="K65" s="58" t="s">
        <v>284</v>
      </c>
      <c r="L65" s="117">
        <f t="shared" si="38"/>
        <v>0.18095238095238095</v>
      </c>
      <c r="M65" s="117">
        <f t="shared" si="39"/>
        <v>1.4999999999999986E-2</v>
      </c>
      <c r="N65" s="118">
        <f t="shared" si="40"/>
        <v>6.9999999999999979E-2</v>
      </c>
      <c r="O65" s="119">
        <f>G65</f>
        <v>0.25842696629213485</v>
      </c>
      <c r="P65" s="119">
        <f t="shared" si="41"/>
        <v>1.5000000000000013E-2</v>
      </c>
      <c r="Q65" s="119">
        <f t="shared" si="42"/>
        <v>7.0000000000000007E-2</v>
      </c>
    </row>
    <row r="66" spans="1:17" ht="15.75" thickBot="1" x14ac:dyDescent="0.3">
      <c r="A66" s="7" t="s">
        <v>168</v>
      </c>
      <c r="B66" s="142">
        <f>SUM(B62:B65)</f>
        <v>105</v>
      </c>
      <c r="C66" s="143">
        <f>SUM(C62:C65)</f>
        <v>1</v>
      </c>
      <c r="D66" s="144"/>
      <c r="E66" s="144"/>
      <c r="F66" s="142">
        <f>SUM(F62:F65)</f>
        <v>89</v>
      </c>
      <c r="G66" s="143">
        <f>SUM(G62:G65)</f>
        <v>1</v>
      </c>
      <c r="H66" s="111"/>
      <c r="I66" s="145"/>
      <c r="J66" s="165"/>
      <c r="K66" s="57" t="s">
        <v>168</v>
      </c>
      <c r="L66" s="117">
        <f t="shared" si="38"/>
        <v>1</v>
      </c>
      <c r="M66" s="117"/>
      <c r="N66" s="118"/>
      <c r="O66" s="119">
        <f>G66</f>
        <v>1</v>
      </c>
      <c r="P66" s="119"/>
      <c r="Q66" s="119"/>
    </row>
    <row r="68" spans="1:17" ht="71.45" customHeight="1" x14ac:dyDescent="0.3">
      <c r="A68" s="183" t="s">
        <v>550</v>
      </c>
      <c r="B68" s="184"/>
      <c r="C68" s="184"/>
      <c r="D68" s="184"/>
      <c r="E68" s="184"/>
      <c r="F68" s="184"/>
      <c r="G68" s="165"/>
      <c r="H68" s="165"/>
      <c r="I68" s="165"/>
      <c r="J68" s="165"/>
      <c r="K68" s="165"/>
      <c r="L68" s="165"/>
      <c r="M68" s="165"/>
      <c r="N68" s="165"/>
      <c r="O68" s="165"/>
      <c r="P68" s="165"/>
      <c r="Q68" s="165"/>
    </row>
    <row r="69" spans="1:17" x14ac:dyDescent="0.25">
      <c r="A69" s="2" t="s">
        <v>551</v>
      </c>
      <c r="B69" s="165"/>
      <c r="C69" s="165"/>
      <c r="D69" s="165"/>
      <c r="E69" s="165"/>
      <c r="F69" s="165"/>
      <c r="G69" s="165"/>
      <c r="H69" s="165"/>
      <c r="I69" s="165"/>
      <c r="J69" s="165"/>
      <c r="K69" s="165"/>
      <c r="L69" s="165"/>
      <c r="M69" s="165"/>
      <c r="N69" s="165"/>
      <c r="O69" s="165"/>
      <c r="P69" s="165"/>
      <c r="Q69" s="165"/>
    </row>
    <row r="70" spans="1:17" s="17" customFormat="1" x14ac:dyDescent="0.25">
      <c r="A70" s="2" t="s">
        <v>552</v>
      </c>
      <c r="B70" s="165"/>
      <c r="C70" s="165"/>
      <c r="D70" s="165"/>
      <c r="E70" s="165"/>
      <c r="F70" s="165"/>
      <c r="G70" s="165"/>
      <c r="H70" s="165"/>
      <c r="I70" s="165"/>
      <c r="J70" s="165"/>
      <c r="K70" s="165"/>
      <c r="L70" s="165"/>
      <c r="M70" s="165"/>
      <c r="N70" s="165"/>
      <c r="O70" s="165"/>
      <c r="P70" s="165"/>
      <c r="Q70" s="165"/>
    </row>
    <row r="71" spans="1:17" ht="15.75" thickBot="1" x14ac:dyDescent="0.3">
      <c r="A71" s="2"/>
      <c r="B71" s="165"/>
      <c r="C71" s="165"/>
      <c r="D71" s="165"/>
      <c r="E71" s="165"/>
      <c r="F71" s="165"/>
      <c r="G71" s="165"/>
      <c r="H71" s="165"/>
      <c r="I71" s="165"/>
      <c r="J71" s="165"/>
      <c r="K71" s="45"/>
      <c r="L71" s="166" t="s">
        <v>155</v>
      </c>
      <c r="M71" s="166"/>
      <c r="N71" s="53"/>
      <c r="O71" s="167" t="s">
        <v>156</v>
      </c>
      <c r="P71" s="167"/>
      <c r="Q71" s="167"/>
    </row>
    <row r="72" spans="1:17" ht="28.9" customHeight="1" thickBot="1" x14ac:dyDescent="0.3">
      <c r="A72" s="4" t="s">
        <v>157</v>
      </c>
      <c r="B72" s="174" t="s">
        <v>158</v>
      </c>
      <c r="C72" s="175"/>
      <c r="D72" s="5" t="s">
        <v>159</v>
      </c>
      <c r="E72" s="5" t="s">
        <v>160</v>
      </c>
      <c r="F72" s="174" t="s">
        <v>161</v>
      </c>
      <c r="G72" s="175"/>
      <c r="H72" s="5" t="s">
        <v>159</v>
      </c>
      <c r="I72" s="5" t="s">
        <v>160</v>
      </c>
      <c r="J72" s="165"/>
      <c r="K72" s="166" t="s">
        <v>157</v>
      </c>
      <c r="L72" s="46" t="s">
        <v>162</v>
      </c>
      <c r="M72" s="166" t="s">
        <v>163</v>
      </c>
      <c r="N72" s="53" t="s">
        <v>164</v>
      </c>
      <c r="O72" s="44" t="s">
        <v>165</v>
      </c>
      <c r="P72" s="167" t="s">
        <v>163</v>
      </c>
      <c r="Q72" s="167" t="s">
        <v>164</v>
      </c>
    </row>
    <row r="73" spans="1:17" ht="15.75" thickBot="1" x14ac:dyDescent="0.3">
      <c r="A73" s="6" t="s">
        <v>547</v>
      </c>
      <c r="B73" s="125">
        <v>30</v>
      </c>
      <c r="C73" s="140">
        <f>B73/105</f>
        <v>0.2857142857142857</v>
      </c>
      <c r="D73" s="140">
        <f>C73-0.015</f>
        <v>0.27071428571428569</v>
      </c>
      <c r="E73" s="140">
        <f>C73+0.07</f>
        <v>0.35571428571428571</v>
      </c>
      <c r="F73" s="125">
        <v>15</v>
      </c>
      <c r="G73" s="140">
        <f>F73/89</f>
        <v>0.16853932584269662</v>
      </c>
      <c r="H73" s="140">
        <f>G73-0.015</f>
        <v>0.15353932584269664</v>
      </c>
      <c r="I73" s="141">
        <f>G73+0.07</f>
        <v>0.23853932584269663</v>
      </c>
      <c r="J73" s="165"/>
      <c r="K73" s="58" t="s">
        <v>547</v>
      </c>
      <c r="L73" s="117">
        <f>C73</f>
        <v>0.2857142857142857</v>
      </c>
      <c r="M73" s="117">
        <f>C73-D73</f>
        <v>1.5000000000000013E-2</v>
      </c>
      <c r="N73" s="118">
        <f>E73-C73</f>
        <v>7.0000000000000007E-2</v>
      </c>
      <c r="O73" s="119">
        <f t="shared" ref="O73:O75" si="46">G73</f>
        <v>0.16853932584269662</v>
      </c>
      <c r="P73" s="119">
        <f>G73-H73</f>
        <v>1.4999999999999986E-2</v>
      </c>
      <c r="Q73" s="119">
        <f>I73-G73</f>
        <v>7.0000000000000007E-2</v>
      </c>
    </row>
    <row r="74" spans="1:17" ht="15.75" thickBot="1" x14ac:dyDescent="0.3">
      <c r="A74" s="6" t="s">
        <v>548</v>
      </c>
      <c r="B74" s="125">
        <v>40</v>
      </c>
      <c r="C74" s="140">
        <f>B74/105</f>
        <v>0.38095238095238093</v>
      </c>
      <c r="D74" s="140">
        <f>C74-0.09</f>
        <v>0.29095238095238096</v>
      </c>
      <c r="E74" s="140">
        <f t="shared" ref="E74:E76" si="47">C74+0.07</f>
        <v>0.45095238095238094</v>
      </c>
      <c r="F74" s="125">
        <v>38</v>
      </c>
      <c r="G74" s="140">
        <f t="shared" ref="G74:G76" si="48">F74/89</f>
        <v>0.42696629213483145</v>
      </c>
      <c r="H74" s="140">
        <f t="shared" ref="H74" si="49">G74-0.015</f>
        <v>0.41196629213483144</v>
      </c>
      <c r="I74" s="141">
        <f t="shared" ref="I74:I76" si="50">G74+0.07</f>
        <v>0.49696629213483146</v>
      </c>
      <c r="J74" s="165"/>
      <c r="K74" s="58" t="s">
        <v>548</v>
      </c>
      <c r="L74" s="117">
        <f t="shared" ref="L74:L77" si="51">C74</f>
        <v>0.38095238095238093</v>
      </c>
      <c r="M74" s="117">
        <f t="shared" ref="M74:M76" si="52">C74-D74</f>
        <v>8.9999999999999969E-2</v>
      </c>
      <c r="N74" s="118">
        <f t="shared" ref="N74:N76" si="53">E74-C74</f>
        <v>7.0000000000000007E-2</v>
      </c>
      <c r="O74" s="119">
        <f t="shared" si="46"/>
        <v>0.42696629213483145</v>
      </c>
      <c r="P74" s="119">
        <f t="shared" ref="P74:P76" si="54">G74-H74</f>
        <v>1.5000000000000013E-2</v>
      </c>
      <c r="Q74" s="119">
        <f t="shared" ref="Q74:Q76" si="55">I74-G74</f>
        <v>7.0000000000000007E-2</v>
      </c>
    </row>
    <row r="75" spans="1:17" ht="15.75" thickBot="1" x14ac:dyDescent="0.3">
      <c r="A75" s="6" t="s">
        <v>549</v>
      </c>
      <c r="B75" s="125">
        <v>23</v>
      </c>
      <c r="C75" s="140">
        <f t="shared" ref="C75:C76" si="56">B75/105</f>
        <v>0.21904761904761905</v>
      </c>
      <c r="D75" s="140">
        <f t="shared" ref="D75:D76" si="57">C75-0.015</f>
        <v>0.20404761904761903</v>
      </c>
      <c r="E75" s="140">
        <f t="shared" si="47"/>
        <v>0.28904761904761905</v>
      </c>
      <c r="F75" s="125">
        <v>16</v>
      </c>
      <c r="G75" s="140">
        <f t="shared" si="48"/>
        <v>0.1797752808988764</v>
      </c>
      <c r="H75" s="140">
        <f>G75-0.06</f>
        <v>0.1197752808988764</v>
      </c>
      <c r="I75" s="141">
        <f t="shared" si="50"/>
        <v>0.24977528089887641</v>
      </c>
      <c r="J75" s="165"/>
      <c r="K75" s="58" t="s">
        <v>549</v>
      </c>
      <c r="L75" s="117">
        <f t="shared" si="51"/>
        <v>0.21904761904761905</v>
      </c>
      <c r="M75" s="117">
        <f t="shared" si="52"/>
        <v>1.5000000000000013E-2</v>
      </c>
      <c r="N75" s="118">
        <f t="shared" si="53"/>
        <v>7.0000000000000007E-2</v>
      </c>
      <c r="O75" s="119">
        <f t="shared" si="46"/>
        <v>0.1797752808988764</v>
      </c>
      <c r="P75" s="119">
        <f t="shared" si="54"/>
        <v>0.06</v>
      </c>
      <c r="Q75" s="119">
        <f t="shared" si="55"/>
        <v>7.0000000000000007E-2</v>
      </c>
    </row>
    <row r="76" spans="1:17" ht="15.75" thickBot="1" x14ac:dyDescent="0.3">
      <c r="A76" s="6" t="s">
        <v>284</v>
      </c>
      <c r="B76" s="125">
        <v>12</v>
      </c>
      <c r="C76" s="140">
        <f t="shared" si="56"/>
        <v>0.11428571428571428</v>
      </c>
      <c r="D76" s="140">
        <f t="shared" si="57"/>
        <v>9.9285714285714283E-2</v>
      </c>
      <c r="E76" s="140">
        <f t="shared" si="47"/>
        <v>0.18428571428571427</v>
      </c>
      <c r="F76" s="125">
        <v>20</v>
      </c>
      <c r="G76" s="140">
        <f t="shared" si="48"/>
        <v>0.2247191011235955</v>
      </c>
      <c r="H76" s="140">
        <f t="shared" ref="H76" si="58">G76-0.015</f>
        <v>0.20971910112359549</v>
      </c>
      <c r="I76" s="141">
        <f t="shared" si="50"/>
        <v>0.29471910112359551</v>
      </c>
      <c r="J76" s="165"/>
      <c r="K76" s="58" t="s">
        <v>284</v>
      </c>
      <c r="L76" s="117">
        <f t="shared" si="51"/>
        <v>0.11428571428571428</v>
      </c>
      <c r="M76" s="117">
        <f t="shared" si="52"/>
        <v>1.4999999999999999E-2</v>
      </c>
      <c r="N76" s="118">
        <f t="shared" si="53"/>
        <v>6.9999999999999993E-2</v>
      </c>
      <c r="O76" s="119">
        <f>G76</f>
        <v>0.2247191011235955</v>
      </c>
      <c r="P76" s="119">
        <f t="shared" si="54"/>
        <v>1.5000000000000013E-2</v>
      </c>
      <c r="Q76" s="119">
        <f t="shared" si="55"/>
        <v>7.0000000000000007E-2</v>
      </c>
    </row>
    <row r="77" spans="1:17" ht="15.75" thickBot="1" x14ac:dyDescent="0.3">
      <c r="A77" s="7" t="s">
        <v>168</v>
      </c>
      <c r="B77" s="142">
        <f>SUM(B73:B76)</f>
        <v>105</v>
      </c>
      <c r="C77" s="143">
        <f>SUM(C73:C76)</f>
        <v>1</v>
      </c>
      <c r="D77" s="144"/>
      <c r="E77" s="144"/>
      <c r="F77" s="142">
        <f>SUM(F73:F76)</f>
        <v>89</v>
      </c>
      <c r="G77" s="143">
        <f>SUM(G73:G76)</f>
        <v>1</v>
      </c>
      <c r="H77" s="111"/>
      <c r="I77" s="145"/>
      <c r="J77" s="165"/>
      <c r="K77" s="57" t="s">
        <v>168</v>
      </c>
      <c r="L77" s="117">
        <f t="shared" si="51"/>
        <v>1</v>
      </c>
      <c r="M77" s="117"/>
      <c r="N77" s="118"/>
      <c r="O77" s="119">
        <f>G77</f>
        <v>1</v>
      </c>
      <c r="P77" s="119"/>
      <c r="Q77" s="119"/>
    </row>
    <row r="78" spans="1:17" x14ac:dyDescent="0.25">
      <c r="A78" s="165"/>
      <c r="B78" s="165"/>
      <c r="C78" s="165"/>
      <c r="D78" s="165"/>
      <c r="E78" s="165"/>
      <c r="F78" s="165"/>
      <c r="G78" s="165"/>
      <c r="H78" s="165"/>
      <c r="I78" s="165"/>
      <c r="J78" s="165"/>
      <c r="K78" s="165"/>
      <c r="L78" s="165"/>
      <c r="M78" s="165"/>
      <c r="N78" s="165"/>
      <c r="O78" s="165"/>
      <c r="P78" s="165"/>
      <c r="Q78" s="165"/>
    </row>
    <row r="79" spans="1:17" ht="43.9" customHeight="1" x14ac:dyDescent="0.25">
      <c r="A79" s="165"/>
      <c r="B79" s="165"/>
      <c r="C79" s="165"/>
      <c r="D79" s="165"/>
      <c r="E79" s="165"/>
      <c r="F79" s="165"/>
      <c r="G79" s="165"/>
      <c r="H79" s="165"/>
      <c r="I79" s="165"/>
      <c r="J79" s="165"/>
      <c r="K79" s="165"/>
      <c r="L79" s="165"/>
      <c r="M79" s="165"/>
      <c r="N79" s="165"/>
      <c r="O79" s="165"/>
      <c r="P79" s="165"/>
      <c r="Q79" s="165"/>
    </row>
    <row r="81" spans="1:17" s="17" customFormat="1" x14ac:dyDescent="0.25">
      <c r="A81" s="165"/>
      <c r="B81" s="165"/>
      <c r="C81" s="165"/>
      <c r="D81" s="165"/>
      <c r="E81" s="165"/>
      <c r="F81" s="165"/>
      <c r="G81" s="165"/>
      <c r="H81" s="165"/>
      <c r="I81" s="165"/>
      <c r="J81" s="165"/>
      <c r="K81" s="165"/>
      <c r="L81" s="165"/>
      <c r="M81" s="165"/>
      <c r="N81" s="165"/>
      <c r="O81" s="165"/>
      <c r="P81" s="165"/>
      <c r="Q81" s="165"/>
    </row>
    <row r="82" spans="1:17" ht="61.15" customHeight="1" x14ac:dyDescent="0.3">
      <c r="A82" s="183" t="s">
        <v>553</v>
      </c>
      <c r="B82" s="184"/>
      <c r="C82" s="184"/>
      <c r="D82" s="184"/>
      <c r="E82" s="184"/>
      <c r="F82" s="184"/>
      <c r="G82" s="165"/>
      <c r="H82" s="165"/>
      <c r="I82" s="165"/>
      <c r="J82" s="165"/>
      <c r="K82" s="165"/>
      <c r="L82" s="165"/>
      <c r="M82" s="165"/>
      <c r="N82" s="165"/>
      <c r="O82" s="165"/>
      <c r="P82" s="165"/>
      <c r="Q82" s="165"/>
    </row>
    <row r="83" spans="1:17" ht="15" customHeight="1" x14ac:dyDescent="0.25">
      <c r="A83" s="2" t="s">
        <v>554</v>
      </c>
      <c r="B83" s="165"/>
      <c r="C83" s="165"/>
      <c r="D83" s="165"/>
      <c r="E83" s="165"/>
      <c r="F83" s="165"/>
      <c r="G83" s="165"/>
      <c r="H83" s="165"/>
      <c r="I83" s="165"/>
      <c r="J83" s="165"/>
      <c r="K83" s="165"/>
      <c r="L83" s="165"/>
      <c r="M83" s="165"/>
      <c r="N83" s="165"/>
      <c r="O83" s="165"/>
      <c r="P83" s="165"/>
      <c r="Q83" s="165"/>
    </row>
    <row r="84" spans="1:17" x14ac:dyDescent="0.25">
      <c r="A84" s="2" t="s">
        <v>555</v>
      </c>
      <c r="B84" s="165"/>
      <c r="C84" s="165"/>
      <c r="D84" s="165"/>
      <c r="E84" s="165"/>
      <c r="F84" s="165"/>
      <c r="G84" s="165"/>
      <c r="H84" s="165"/>
      <c r="I84" s="165"/>
      <c r="J84" s="165"/>
      <c r="K84" s="165"/>
      <c r="L84" s="165"/>
      <c r="M84" s="165"/>
      <c r="N84" s="165"/>
      <c r="O84" s="165"/>
      <c r="P84" s="165"/>
      <c r="Q84" s="165"/>
    </row>
    <row r="85" spans="1:17" ht="15.75" thickBot="1" x14ac:dyDescent="0.3">
      <c r="A85" s="165"/>
      <c r="B85" s="165"/>
      <c r="C85" s="165"/>
      <c r="D85" s="165"/>
      <c r="E85" s="165"/>
      <c r="F85" s="165"/>
      <c r="G85" s="165"/>
      <c r="H85" s="165"/>
      <c r="I85" s="165"/>
      <c r="J85" s="165"/>
      <c r="K85" s="45"/>
      <c r="L85" s="166" t="s">
        <v>155</v>
      </c>
      <c r="M85" s="166"/>
      <c r="N85" s="53"/>
      <c r="O85" s="167" t="s">
        <v>156</v>
      </c>
      <c r="P85" s="167"/>
      <c r="Q85" s="167"/>
    </row>
    <row r="86" spans="1:17" ht="26.25" thickBot="1" x14ac:dyDescent="0.3">
      <c r="A86" s="4" t="s">
        <v>157</v>
      </c>
      <c r="B86" s="174" t="s">
        <v>158</v>
      </c>
      <c r="C86" s="175"/>
      <c r="D86" s="5" t="s">
        <v>159</v>
      </c>
      <c r="E86" s="5" t="s">
        <v>160</v>
      </c>
      <c r="F86" s="168" t="s">
        <v>161</v>
      </c>
      <c r="G86" s="169"/>
      <c r="H86" s="5" t="s">
        <v>159</v>
      </c>
      <c r="I86" s="5" t="s">
        <v>160</v>
      </c>
      <c r="J86" s="165"/>
      <c r="K86" s="166" t="s">
        <v>157</v>
      </c>
      <c r="L86" s="46" t="s">
        <v>162</v>
      </c>
      <c r="M86" s="166" t="s">
        <v>163</v>
      </c>
      <c r="N86" s="53" t="s">
        <v>164</v>
      </c>
      <c r="O86" s="44" t="s">
        <v>165</v>
      </c>
      <c r="P86" s="167" t="s">
        <v>163</v>
      </c>
      <c r="Q86" s="167" t="s">
        <v>164</v>
      </c>
    </row>
    <row r="87" spans="1:17" ht="15.75" thickBot="1" x14ac:dyDescent="0.3">
      <c r="A87" s="6" t="s">
        <v>547</v>
      </c>
      <c r="B87" s="125">
        <v>35</v>
      </c>
      <c r="C87" s="140">
        <f>B87/105</f>
        <v>0.33333333333333331</v>
      </c>
      <c r="D87" s="140">
        <f>C87-0.015</f>
        <v>0.3183333333333333</v>
      </c>
      <c r="E87" s="140">
        <f>C87+0.07</f>
        <v>0.40333333333333332</v>
      </c>
      <c r="F87" s="125">
        <v>21</v>
      </c>
      <c r="G87" s="140">
        <f>F87/89</f>
        <v>0.23595505617977527</v>
      </c>
      <c r="H87" s="140">
        <f>G87-0.015</f>
        <v>0.22095505617977529</v>
      </c>
      <c r="I87" s="141">
        <f>G87+0.07</f>
        <v>0.30595505617977525</v>
      </c>
      <c r="J87" s="165"/>
      <c r="K87" s="58" t="s">
        <v>547</v>
      </c>
      <c r="L87" s="117">
        <f>C87</f>
        <v>0.33333333333333331</v>
      </c>
      <c r="M87" s="117">
        <f>C87-D87</f>
        <v>1.5000000000000013E-2</v>
      </c>
      <c r="N87" s="118">
        <f>E87-C87</f>
        <v>7.0000000000000007E-2</v>
      </c>
      <c r="O87" s="119">
        <f t="shared" ref="O87:O89" si="59">G87</f>
        <v>0.23595505617977527</v>
      </c>
      <c r="P87" s="119">
        <f>G87-H87</f>
        <v>1.4999999999999986E-2</v>
      </c>
      <c r="Q87" s="119">
        <f>I87-G87</f>
        <v>6.9999999999999979E-2</v>
      </c>
    </row>
    <row r="88" spans="1:17" ht="15.75" thickBot="1" x14ac:dyDescent="0.3">
      <c r="A88" s="6" t="s">
        <v>548</v>
      </c>
      <c r="B88" s="125">
        <v>28</v>
      </c>
      <c r="C88" s="140">
        <f>B88/105</f>
        <v>0.26666666666666666</v>
      </c>
      <c r="D88" s="140">
        <f>C88-0.09</f>
        <v>0.17666666666666667</v>
      </c>
      <c r="E88" s="140">
        <f t="shared" ref="E88:E90" si="60">C88+0.07</f>
        <v>0.33666666666666667</v>
      </c>
      <c r="F88" s="125">
        <v>30</v>
      </c>
      <c r="G88" s="140">
        <f t="shared" ref="G88:G90" si="61">F88/89</f>
        <v>0.33707865168539325</v>
      </c>
      <c r="H88" s="140">
        <f t="shared" ref="H88" si="62">G88-0.015</f>
        <v>0.32207865168539324</v>
      </c>
      <c r="I88" s="141">
        <f t="shared" ref="I88:I90" si="63">G88+0.07</f>
        <v>0.40707865168539326</v>
      </c>
      <c r="J88" s="165"/>
      <c r="K88" s="58" t="s">
        <v>548</v>
      </c>
      <c r="L88" s="117">
        <f t="shared" ref="L88:L91" si="64">C88</f>
        <v>0.26666666666666666</v>
      </c>
      <c r="M88" s="117">
        <f t="shared" ref="M88:M90" si="65">C88-D88</f>
        <v>0.09</v>
      </c>
      <c r="N88" s="118">
        <f t="shared" ref="N88:N90" si="66">E88-C88</f>
        <v>7.0000000000000007E-2</v>
      </c>
      <c r="O88" s="119">
        <f t="shared" si="59"/>
        <v>0.33707865168539325</v>
      </c>
      <c r="P88" s="119">
        <f t="shared" ref="P88:P90" si="67">G88-H88</f>
        <v>1.5000000000000013E-2</v>
      </c>
      <c r="Q88" s="119">
        <f t="shared" ref="Q88:Q90" si="68">I88-G88</f>
        <v>7.0000000000000007E-2</v>
      </c>
    </row>
    <row r="89" spans="1:17" ht="15.75" thickBot="1" x14ac:dyDescent="0.3">
      <c r="A89" s="6" t="s">
        <v>549</v>
      </c>
      <c r="B89" s="125">
        <v>23</v>
      </c>
      <c r="C89" s="140">
        <f t="shared" ref="C89:C90" si="69">B89/105</f>
        <v>0.21904761904761905</v>
      </c>
      <c r="D89" s="140">
        <f t="shared" ref="D89:D90" si="70">C89-0.015</f>
        <v>0.20404761904761903</v>
      </c>
      <c r="E89" s="140">
        <f t="shared" si="60"/>
        <v>0.28904761904761905</v>
      </c>
      <c r="F89" s="125">
        <v>15</v>
      </c>
      <c r="G89" s="140">
        <f t="shared" si="61"/>
        <v>0.16853932584269662</v>
      </c>
      <c r="H89" s="140">
        <f>G89-0.06</f>
        <v>0.10853932584269663</v>
      </c>
      <c r="I89" s="141">
        <f t="shared" si="63"/>
        <v>0.23853932584269663</v>
      </c>
      <c r="J89" s="165"/>
      <c r="K89" s="58" t="s">
        <v>549</v>
      </c>
      <c r="L89" s="117">
        <f t="shared" si="64"/>
        <v>0.21904761904761905</v>
      </c>
      <c r="M89" s="117">
        <f t="shared" si="65"/>
        <v>1.5000000000000013E-2</v>
      </c>
      <c r="N89" s="118">
        <f t="shared" si="66"/>
        <v>7.0000000000000007E-2</v>
      </c>
      <c r="O89" s="119">
        <f t="shared" si="59"/>
        <v>0.16853932584269662</v>
      </c>
      <c r="P89" s="119">
        <f t="shared" si="67"/>
        <v>0.06</v>
      </c>
      <c r="Q89" s="119">
        <f t="shared" si="68"/>
        <v>7.0000000000000007E-2</v>
      </c>
    </row>
    <row r="90" spans="1:17" ht="15.75" thickBot="1" x14ac:dyDescent="0.3">
      <c r="A90" s="6" t="s">
        <v>284</v>
      </c>
      <c r="B90" s="125">
        <v>19</v>
      </c>
      <c r="C90" s="140">
        <f t="shared" si="69"/>
        <v>0.18095238095238095</v>
      </c>
      <c r="D90" s="140">
        <f t="shared" si="70"/>
        <v>0.16595238095238096</v>
      </c>
      <c r="E90" s="140">
        <f t="shared" si="60"/>
        <v>0.25095238095238093</v>
      </c>
      <c r="F90" s="125">
        <v>23</v>
      </c>
      <c r="G90" s="140">
        <f t="shared" si="61"/>
        <v>0.25842696629213485</v>
      </c>
      <c r="H90" s="140">
        <f t="shared" ref="H90" si="71">G90-0.015</f>
        <v>0.24342696629213484</v>
      </c>
      <c r="I90" s="141">
        <f t="shared" si="63"/>
        <v>0.32842696629213486</v>
      </c>
      <c r="J90" s="165"/>
      <c r="K90" s="58" t="s">
        <v>284</v>
      </c>
      <c r="L90" s="117">
        <f t="shared" si="64"/>
        <v>0.18095238095238095</v>
      </c>
      <c r="M90" s="117">
        <f t="shared" si="65"/>
        <v>1.4999999999999986E-2</v>
      </c>
      <c r="N90" s="118">
        <f t="shared" si="66"/>
        <v>6.9999999999999979E-2</v>
      </c>
      <c r="O90" s="119">
        <f>G90</f>
        <v>0.25842696629213485</v>
      </c>
      <c r="P90" s="119">
        <f t="shared" si="67"/>
        <v>1.5000000000000013E-2</v>
      </c>
      <c r="Q90" s="119">
        <f t="shared" si="68"/>
        <v>7.0000000000000007E-2</v>
      </c>
    </row>
    <row r="91" spans="1:17" s="15" customFormat="1" ht="43.9" customHeight="1" thickBot="1" x14ac:dyDescent="0.3">
      <c r="A91" s="7" t="s">
        <v>168</v>
      </c>
      <c r="B91" s="142">
        <f>SUM(B87:B90)</f>
        <v>105</v>
      </c>
      <c r="C91" s="143">
        <f>SUM(C87:C90)</f>
        <v>1</v>
      </c>
      <c r="D91" s="144"/>
      <c r="E91" s="144"/>
      <c r="F91" s="142">
        <f>SUM(F87:F90)</f>
        <v>89</v>
      </c>
      <c r="G91" s="143">
        <f>SUM(G87:G90)</f>
        <v>1</v>
      </c>
      <c r="H91" s="111"/>
      <c r="I91" s="145"/>
      <c r="J91" s="165"/>
      <c r="K91" s="57" t="s">
        <v>168</v>
      </c>
      <c r="L91" s="117">
        <f t="shared" si="64"/>
        <v>1</v>
      </c>
      <c r="M91" s="117"/>
      <c r="N91" s="118"/>
      <c r="O91" s="119">
        <f>G91</f>
        <v>1</v>
      </c>
      <c r="P91" s="119"/>
      <c r="Q91" s="119"/>
    </row>
    <row r="92" spans="1:17" s="15" customFormat="1" x14ac:dyDescent="0.25">
      <c r="A92" s="165"/>
      <c r="B92" s="165"/>
      <c r="C92" s="165"/>
      <c r="D92" s="165"/>
      <c r="E92" s="165"/>
      <c r="F92" s="165"/>
      <c r="G92" s="165"/>
      <c r="H92" s="165"/>
      <c r="I92" s="165"/>
      <c r="J92" s="165"/>
      <c r="K92" s="165"/>
      <c r="L92" s="165"/>
      <c r="M92" s="165"/>
      <c r="N92" s="165"/>
      <c r="O92" s="165"/>
      <c r="P92" s="165"/>
      <c r="Q92" s="165"/>
    </row>
    <row r="93" spans="1:17" s="17" customFormat="1" x14ac:dyDescent="0.25">
      <c r="A93" s="165"/>
      <c r="B93" s="165"/>
      <c r="C93" s="165"/>
      <c r="D93" s="165"/>
      <c r="E93" s="165"/>
      <c r="F93" s="165"/>
      <c r="G93" s="165"/>
      <c r="H93" s="165"/>
      <c r="I93" s="165"/>
      <c r="J93" s="165"/>
      <c r="K93" s="165"/>
      <c r="L93" s="165"/>
      <c r="M93" s="165"/>
      <c r="N93" s="165"/>
      <c r="O93" s="165"/>
      <c r="P93" s="165"/>
      <c r="Q93" s="165"/>
    </row>
    <row r="94" spans="1:17" s="15" customFormat="1" x14ac:dyDescent="0.25">
      <c r="A94" s="165"/>
      <c r="B94" s="165"/>
      <c r="C94" s="165"/>
      <c r="D94" s="165"/>
      <c r="E94" s="165"/>
      <c r="F94" s="165"/>
      <c r="G94" s="165"/>
      <c r="H94" s="165"/>
      <c r="I94" s="165"/>
      <c r="J94" s="165"/>
      <c r="K94" s="165"/>
      <c r="L94" s="165"/>
      <c r="M94" s="165"/>
      <c r="N94" s="165"/>
      <c r="O94" s="165"/>
      <c r="P94" s="165"/>
      <c r="Q94" s="165"/>
    </row>
    <row r="95" spans="1:17" s="15" customFormat="1" x14ac:dyDescent="0.25">
      <c r="A95" s="165"/>
      <c r="B95" s="165"/>
      <c r="C95" s="165"/>
      <c r="D95" s="165"/>
      <c r="E95" s="165"/>
      <c r="F95" s="165"/>
      <c r="G95" s="165"/>
      <c r="H95" s="165"/>
      <c r="I95" s="165"/>
      <c r="J95" s="165"/>
      <c r="K95" s="165"/>
      <c r="L95" s="165"/>
      <c r="M95" s="165"/>
      <c r="N95" s="165"/>
      <c r="O95" s="165"/>
      <c r="P95" s="165"/>
      <c r="Q95" s="165"/>
    </row>
    <row r="96" spans="1:17" s="15" customFormat="1" ht="43.9" customHeight="1" x14ac:dyDescent="0.3">
      <c r="A96" s="183" t="s">
        <v>556</v>
      </c>
      <c r="B96" s="184"/>
      <c r="C96" s="184"/>
      <c r="D96" s="184"/>
      <c r="E96" s="184"/>
      <c r="F96" s="184"/>
      <c r="G96" s="165"/>
      <c r="H96" s="165"/>
      <c r="I96" s="165"/>
      <c r="J96" s="165"/>
      <c r="K96" s="165"/>
      <c r="L96" s="165"/>
      <c r="M96" s="165"/>
      <c r="N96" s="165"/>
      <c r="O96" s="165"/>
      <c r="P96" s="165"/>
      <c r="Q96" s="165"/>
    </row>
    <row r="97" spans="1:17" s="15" customFormat="1" x14ac:dyDescent="0.25">
      <c r="A97" s="2" t="s">
        <v>557</v>
      </c>
      <c r="B97" s="165"/>
      <c r="C97" s="165"/>
      <c r="D97" s="165"/>
      <c r="E97" s="165"/>
      <c r="F97" s="165"/>
      <c r="G97" s="165"/>
      <c r="H97" s="165"/>
      <c r="I97" s="165"/>
      <c r="J97" s="165"/>
      <c r="K97" s="165"/>
      <c r="L97" s="165"/>
      <c r="M97" s="165"/>
      <c r="N97" s="165"/>
      <c r="O97" s="165"/>
      <c r="P97" s="165"/>
      <c r="Q97" s="165"/>
    </row>
    <row r="98" spans="1:17" s="15" customFormat="1" x14ac:dyDescent="0.25">
      <c r="A98" s="2" t="s">
        <v>558</v>
      </c>
      <c r="B98" s="165"/>
      <c r="C98" s="165"/>
      <c r="D98" s="165"/>
      <c r="E98" s="165"/>
      <c r="F98" s="165"/>
      <c r="G98" s="165"/>
      <c r="H98" s="165"/>
      <c r="I98" s="165"/>
      <c r="J98" s="165"/>
      <c r="K98" s="165"/>
      <c r="L98" s="165"/>
      <c r="M98" s="165"/>
      <c r="N98" s="165"/>
      <c r="O98" s="165"/>
      <c r="P98" s="165"/>
      <c r="Q98" s="165"/>
    </row>
    <row r="99" spans="1:17" s="15" customFormat="1" ht="15.75" thickBot="1" x14ac:dyDescent="0.3">
      <c r="A99" s="165"/>
      <c r="B99" s="165"/>
      <c r="C99" s="165"/>
      <c r="D99" s="165"/>
      <c r="E99" s="165"/>
      <c r="F99" s="165"/>
      <c r="G99" s="165"/>
      <c r="H99" s="165"/>
      <c r="I99" s="165"/>
      <c r="J99" s="165"/>
      <c r="K99" s="45"/>
      <c r="L99" s="166" t="s">
        <v>155</v>
      </c>
      <c r="M99" s="166"/>
      <c r="N99" s="53"/>
      <c r="O99" s="167" t="s">
        <v>156</v>
      </c>
      <c r="P99" s="167"/>
      <c r="Q99" s="167"/>
    </row>
    <row r="100" spans="1:17" s="15" customFormat="1" ht="15.75" thickBot="1" x14ac:dyDescent="0.3">
      <c r="A100" s="4" t="s">
        <v>157</v>
      </c>
      <c r="B100" s="174" t="s">
        <v>158</v>
      </c>
      <c r="C100" s="175"/>
      <c r="D100" s="5" t="s">
        <v>159</v>
      </c>
      <c r="E100" s="5" t="s">
        <v>160</v>
      </c>
      <c r="F100" s="174" t="s">
        <v>161</v>
      </c>
      <c r="G100" s="175"/>
      <c r="H100" s="5" t="s">
        <v>159</v>
      </c>
      <c r="I100" s="5" t="s">
        <v>160</v>
      </c>
      <c r="J100" s="165"/>
      <c r="K100" s="166" t="s">
        <v>157</v>
      </c>
      <c r="L100" s="46" t="s">
        <v>162</v>
      </c>
      <c r="M100" s="166" t="s">
        <v>163</v>
      </c>
      <c r="N100" s="53" t="s">
        <v>164</v>
      </c>
      <c r="O100" s="44" t="s">
        <v>165</v>
      </c>
      <c r="P100" s="167" t="s">
        <v>163</v>
      </c>
      <c r="Q100" s="167" t="s">
        <v>164</v>
      </c>
    </row>
    <row r="101" spans="1:17" s="15" customFormat="1" ht="15.75" thickBot="1" x14ac:dyDescent="0.3">
      <c r="A101" s="6" t="s">
        <v>559</v>
      </c>
      <c r="B101" s="136">
        <v>15</v>
      </c>
      <c r="C101" s="137">
        <f>B101/$B$107</f>
        <v>0.13157894736842105</v>
      </c>
      <c r="D101" s="138">
        <v>0.1</v>
      </c>
      <c r="E101" s="138">
        <v>0.16</v>
      </c>
      <c r="F101" s="111">
        <v>10</v>
      </c>
      <c r="G101" s="124">
        <f>F101/$F$107</f>
        <v>0.11235955056179775</v>
      </c>
      <c r="H101" s="124">
        <v>0.1</v>
      </c>
      <c r="I101" s="124">
        <v>0.13</v>
      </c>
      <c r="J101" s="165"/>
      <c r="K101" s="58" t="s">
        <v>559</v>
      </c>
      <c r="L101" s="117">
        <f>C101</f>
        <v>0.13157894736842105</v>
      </c>
      <c r="M101" s="117">
        <f>C101-D101</f>
        <v>3.157894736842104E-2</v>
      </c>
      <c r="N101" s="118">
        <f>E101-C101</f>
        <v>2.8421052631578958E-2</v>
      </c>
      <c r="O101" s="119">
        <f t="shared" ref="O101:O103" si="72">G101</f>
        <v>0.11235955056179775</v>
      </c>
      <c r="P101" s="119">
        <f>G101-H101</f>
        <v>1.2359550561797744E-2</v>
      </c>
      <c r="Q101" s="119">
        <f>I101-G101</f>
        <v>1.7640449438202255E-2</v>
      </c>
    </row>
    <row r="102" spans="1:17" s="15" customFormat="1" ht="15.75" thickBot="1" x14ac:dyDescent="0.3">
      <c r="A102" s="6" t="s">
        <v>560</v>
      </c>
      <c r="B102" s="136">
        <v>40</v>
      </c>
      <c r="C102" s="137">
        <f t="shared" ref="C102:C106" si="73">B102/$B$107</f>
        <v>0.35087719298245612</v>
      </c>
      <c r="D102" s="138">
        <v>0.3</v>
      </c>
      <c r="E102" s="138">
        <v>0.4</v>
      </c>
      <c r="F102" s="111">
        <v>35</v>
      </c>
      <c r="G102" s="124">
        <f t="shared" ref="G102:G106" si="74">F102/$F$107</f>
        <v>0.39325842696629215</v>
      </c>
      <c r="H102" s="124">
        <v>0.3</v>
      </c>
      <c r="I102" s="124">
        <v>0.43</v>
      </c>
      <c r="J102" s="165"/>
      <c r="K102" s="58" t="s">
        <v>560</v>
      </c>
      <c r="L102" s="117">
        <f t="shared" ref="L102:L106" si="75">C102</f>
        <v>0.35087719298245612</v>
      </c>
      <c r="M102" s="117">
        <f t="shared" ref="M102:M106" si="76">C102-D102</f>
        <v>5.0877192982456132E-2</v>
      </c>
      <c r="N102" s="118">
        <f t="shared" ref="N102:N106" si="77">E102-C102</f>
        <v>4.9122807017543901E-2</v>
      </c>
      <c r="O102" s="119">
        <f t="shared" si="72"/>
        <v>0.39325842696629215</v>
      </c>
      <c r="P102" s="119">
        <f t="shared" ref="P102:P106" si="78">G102-H102</f>
        <v>9.3258426966292163E-2</v>
      </c>
      <c r="Q102" s="119">
        <f t="shared" ref="Q102:Q106" si="79">I102-G102</f>
        <v>3.6741573033707842E-2</v>
      </c>
    </row>
    <row r="103" spans="1:17" ht="15.75" thickBot="1" x14ac:dyDescent="0.3">
      <c r="A103" s="6" t="s">
        <v>561</v>
      </c>
      <c r="B103" s="136">
        <v>28</v>
      </c>
      <c r="C103" s="137">
        <f t="shared" si="73"/>
        <v>0.24561403508771928</v>
      </c>
      <c r="D103" s="138">
        <v>0.22</v>
      </c>
      <c r="E103" s="138">
        <v>0.27</v>
      </c>
      <c r="F103" s="111">
        <v>23</v>
      </c>
      <c r="G103" s="124">
        <f t="shared" si="74"/>
        <v>0.25842696629213485</v>
      </c>
      <c r="H103" s="124">
        <v>0.21</v>
      </c>
      <c r="I103" s="124">
        <v>0.3</v>
      </c>
      <c r="J103" s="165"/>
      <c r="K103" s="58" t="s">
        <v>561</v>
      </c>
      <c r="L103" s="117">
        <f t="shared" si="75"/>
        <v>0.24561403508771928</v>
      </c>
      <c r="M103" s="117">
        <f t="shared" si="76"/>
        <v>2.5614035087719284E-2</v>
      </c>
      <c r="N103" s="118">
        <f t="shared" si="77"/>
        <v>2.4385964912280733E-2</v>
      </c>
      <c r="O103" s="119">
        <f t="shared" si="72"/>
        <v>0.25842696629213485</v>
      </c>
      <c r="P103" s="119">
        <f t="shared" si="78"/>
        <v>4.842696629213486E-2</v>
      </c>
      <c r="Q103" s="119">
        <f t="shared" si="79"/>
        <v>4.1573033707865137E-2</v>
      </c>
    </row>
    <row r="104" spans="1:17" ht="15.75" thickBot="1" x14ac:dyDescent="0.3">
      <c r="A104" s="6" t="s">
        <v>562</v>
      </c>
      <c r="B104" s="136">
        <v>12</v>
      </c>
      <c r="C104" s="137">
        <f t="shared" si="73"/>
        <v>0.10526315789473684</v>
      </c>
      <c r="D104" s="138">
        <v>0.09</v>
      </c>
      <c r="E104" s="138">
        <v>0.12</v>
      </c>
      <c r="F104" s="111">
        <v>8</v>
      </c>
      <c r="G104" s="124">
        <f t="shared" si="74"/>
        <v>8.98876404494382E-2</v>
      </c>
      <c r="H104" s="124">
        <v>0.08</v>
      </c>
      <c r="I104" s="124">
        <v>0.11</v>
      </c>
      <c r="J104" s="165"/>
      <c r="K104" s="58" t="s">
        <v>562</v>
      </c>
      <c r="L104" s="117">
        <f t="shared" si="75"/>
        <v>0.10526315789473684</v>
      </c>
      <c r="M104" s="117">
        <f t="shared" si="76"/>
        <v>1.526315789473684E-2</v>
      </c>
      <c r="N104" s="118">
        <f t="shared" si="77"/>
        <v>1.4736842105263159E-2</v>
      </c>
      <c r="O104" s="119">
        <f>G104</f>
        <v>8.98876404494382E-2</v>
      </c>
      <c r="P104" s="119">
        <f t="shared" si="78"/>
        <v>9.8876404494381981E-3</v>
      </c>
      <c r="Q104" s="119">
        <f t="shared" si="79"/>
        <v>2.0112359550561801E-2</v>
      </c>
    </row>
    <row r="105" spans="1:17" ht="15.75" thickBot="1" x14ac:dyDescent="0.3">
      <c r="A105" s="6" t="s">
        <v>563</v>
      </c>
      <c r="B105" s="136">
        <v>8</v>
      </c>
      <c r="C105" s="137">
        <f t="shared" si="73"/>
        <v>7.0175438596491224E-2</v>
      </c>
      <c r="D105" s="138">
        <v>0.05</v>
      </c>
      <c r="E105" s="138">
        <v>0.08</v>
      </c>
      <c r="F105" s="111">
        <v>5</v>
      </c>
      <c r="G105" s="124">
        <f t="shared" si="74"/>
        <v>5.6179775280898875E-2</v>
      </c>
      <c r="H105" s="124">
        <v>0.04</v>
      </c>
      <c r="I105" s="124">
        <v>7.0000000000000007E-2</v>
      </c>
      <c r="J105" s="165"/>
      <c r="K105" s="58" t="s">
        <v>563</v>
      </c>
      <c r="L105" s="117">
        <f t="shared" si="75"/>
        <v>7.0175438596491224E-2</v>
      </c>
      <c r="M105" s="117">
        <f t="shared" si="76"/>
        <v>2.0175438596491221E-2</v>
      </c>
      <c r="N105" s="118">
        <f t="shared" si="77"/>
        <v>9.8245614035087775E-3</v>
      </c>
      <c r="O105" s="119">
        <f t="shared" ref="O105:O106" si="80">G105</f>
        <v>5.6179775280898875E-2</v>
      </c>
      <c r="P105" s="119">
        <f t="shared" si="78"/>
        <v>1.6179775280898874E-2</v>
      </c>
      <c r="Q105" s="119">
        <f t="shared" si="79"/>
        <v>1.3820224719101132E-2</v>
      </c>
    </row>
    <row r="106" spans="1:17" ht="15.75" thickBot="1" x14ac:dyDescent="0.3">
      <c r="A106" s="6" t="s">
        <v>564</v>
      </c>
      <c r="B106" s="136">
        <v>11</v>
      </c>
      <c r="C106" s="137">
        <f t="shared" si="73"/>
        <v>9.6491228070175433E-2</v>
      </c>
      <c r="D106" s="138">
        <v>0.08</v>
      </c>
      <c r="E106" s="138">
        <v>0.13</v>
      </c>
      <c r="F106" s="111">
        <v>8</v>
      </c>
      <c r="G106" s="124">
        <f t="shared" si="74"/>
        <v>8.98876404494382E-2</v>
      </c>
      <c r="H106" s="124">
        <v>7.0000000000000007E-2</v>
      </c>
      <c r="I106" s="124">
        <v>0.11</v>
      </c>
      <c r="J106" s="165"/>
      <c r="K106" s="58" t="s">
        <v>564</v>
      </c>
      <c r="L106" s="117">
        <f t="shared" si="75"/>
        <v>9.6491228070175433E-2</v>
      </c>
      <c r="M106" s="117">
        <f t="shared" si="76"/>
        <v>1.6491228070175432E-2</v>
      </c>
      <c r="N106" s="118">
        <f t="shared" si="77"/>
        <v>3.3508771929824571E-2</v>
      </c>
      <c r="O106" s="119">
        <f t="shared" si="80"/>
        <v>8.98876404494382E-2</v>
      </c>
      <c r="P106" s="119">
        <f t="shared" si="78"/>
        <v>1.9887640449438193E-2</v>
      </c>
      <c r="Q106" s="119">
        <f t="shared" si="79"/>
        <v>2.0112359550561801E-2</v>
      </c>
    </row>
    <row r="107" spans="1:17" ht="15.75" thickBot="1" x14ac:dyDescent="0.3">
      <c r="A107" s="7" t="s">
        <v>168</v>
      </c>
      <c r="B107" s="120">
        <f>SUM(B101:B106)</f>
        <v>114</v>
      </c>
      <c r="C107" s="121"/>
      <c r="D107" s="120"/>
      <c r="E107" s="120"/>
      <c r="F107" s="139">
        <f>SUM(F101:F106)</f>
        <v>89</v>
      </c>
      <c r="G107" s="111"/>
      <c r="H107" s="111"/>
      <c r="I107" s="111"/>
      <c r="J107" s="165"/>
      <c r="K107" s="57" t="s">
        <v>168</v>
      </c>
      <c r="L107" s="117">
        <f t="shared" ref="L107" si="81">C107</f>
        <v>0</v>
      </c>
      <c r="M107" s="117"/>
      <c r="N107" s="118"/>
      <c r="O107" s="119">
        <f>G107</f>
        <v>0</v>
      </c>
      <c r="P107" s="119"/>
      <c r="Q107" s="119"/>
    </row>
  </sheetData>
  <mergeCells count="25">
    <mergeCell ref="L8:N8"/>
    <mergeCell ref="O8:Q8"/>
    <mergeCell ref="A57:F57"/>
    <mergeCell ref="B9:C9"/>
    <mergeCell ref="F9:G9"/>
    <mergeCell ref="B20:C20"/>
    <mergeCell ref="F20:G20"/>
    <mergeCell ref="B34:C34"/>
    <mergeCell ref="F34:G34"/>
    <mergeCell ref="B100:C100"/>
    <mergeCell ref="F100:G100"/>
    <mergeCell ref="B61:C61"/>
    <mergeCell ref="F61:G61"/>
    <mergeCell ref="B72:C72"/>
    <mergeCell ref="F72:G72"/>
    <mergeCell ref="A68:F68"/>
    <mergeCell ref="A82:F82"/>
    <mergeCell ref="A96:F96"/>
    <mergeCell ref="B86:C86"/>
    <mergeCell ref="R20:R23"/>
    <mergeCell ref="R24:R27"/>
    <mergeCell ref="AG27:AI27"/>
    <mergeCell ref="AD27:AF27"/>
    <mergeCell ref="AA27:AC27"/>
    <mergeCell ref="X27:Z27"/>
  </mergeCells>
  <pageMargins left="0.75" right="0.75" top="1" bottom="1" header="0.5" footer="0.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92DB-6D01-4FFE-89AA-93112C91C06F}">
  <dimension ref="A1:L520"/>
  <sheetViews>
    <sheetView zoomScale="90" zoomScaleNormal="90" workbookViewId="0">
      <pane xSplit="1" ySplit="2" topLeftCell="B66" activePane="bottomRight" state="frozen"/>
      <selection pane="topRight" activeCell="D1" sqref="D1"/>
      <selection pane="bottomLeft" activeCell="A3" sqref="A3"/>
      <selection pane="bottomRight" activeCell="B68" sqref="B68"/>
    </sheetView>
  </sheetViews>
  <sheetFormatPr defaultColWidth="8.85546875" defaultRowHeight="15" x14ac:dyDescent="0.25"/>
  <cols>
    <col min="1" max="1" width="99.140625" style="23" customWidth="1"/>
    <col min="2" max="2" width="97.5703125" style="55" customWidth="1"/>
    <col min="3" max="12" width="8.85546875" style="27"/>
    <col min="13" max="16384" width="8.85546875" style="22"/>
  </cols>
  <sheetData>
    <row r="1" spans="1:12" x14ac:dyDescent="0.25">
      <c r="B1" s="76"/>
    </row>
    <row r="2" spans="1:12" x14ac:dyDescent="0.25">
      <c r="A2" s="78" t="s">
        <v>4</v>
      </c>
      <c r="B2" s="89" t="s">
        <v>5</v>
      </c>
    </row>
    <row r="3" spans="1:12" x14ac:dyDescent="0.25">
      <c r="A3" s="104" t="s">
        <v>6</v>
      </c>
      <c r="B3" s="88" t="s">
        <v>7</v>
      </c>
    </row>
    <row r="4" spans="1:12" s="29" customFormat="1" ht="31.5" customHeight="1" x14ac:dyDescent="0.25">
      <c r="A4" s="99" t="s">
        <v>8</v>
      </c>
      <c r="B4" s="99" t="s">
        <v>9</v>
      </c>
      <c r="C4" s="27"/>
      <c r="D4" s="27"/>
      <c r="E4" s="27"/>
      <c r="F4" s="27"/>
      <c r="G4" s="27"/>
      <c r="H4" s="27"/>
      <c r="I4" s="27"/>
      <c r="J4" s="27"/>
      <c r="K4" s="27"/>
      <c r="L4" s="27"/>
    </row>
    <row r="5" spans="1:12" s="27" customFormat="1" ht="16.5" customHeight="1" x14ac:dyDescent="0.25">
      <c r="A5" s="99" t="s">
        <v>10</v>
      </c>
      <c r="B5" s="99" t="s">
        <v>11</v>
      </c>
    </row>
    <row r="6" spans="1:12" s="27" customFormat="1" ht="16.5" customHeight="1" x14ac:dyDescent="0.25">
      <c r="A6" s="99" t="s">
        <v>12</v>
      </c>
      <c r="B6" s="99" t="s">
        <v>13</v>
      </c>
    </row>
    <row r="7" spans="1:12" s="27" customFormat="1" x14ac:dyDescent="0.25">
      <c r="A7" s="99" t="s">
        <v>14</v>
      </c>
      <c r="B7" s="99" t="s">
        <v>15</v>
      </c>
    </row>
    <row r="8" spans="1:12" s="27" customFormat="1" x14ac:dyDescent="0.25">
      <c r="A8" s="99" t="s">
        <v>16</v>
      </c>
      <c r="B8" s="99" t="s">
        <v>17</v>
      </c>
    </row>
    <row r="9" spans="1:12" s="27" customFormat="1" x14ac:dyDescent="0.25">
      <c r="A9" s="98" t="s">
        <v>18</v>
      </c>
      <c r="B9" s="98" t="s">
        <v>19</v>
      </c>
    </row>
    <row r="10" spans="1:12" s="27" customFormat="1" ht="18" customHeight="1" x14ac:dyDescent="0.25">
      <c r="A10" s="99" t="s">
        <v>20</v>
      </c>
      <c r="B10" s="99" t="s">
        <v>21</v>
      </c>
    </row>
    <row r="11" spans="1:12" s="27" customFormat="1" ht="27.75" customHeight="1" x14ac:dyDescent="0.25">
      <c r="A11" s="77" t="s">
        <v>22</v>
      </c>
      <c r="B11" s="77" t="s">
        <v>23</v>
      </c>
    </row>
    <row r="12" spans="1:12" s="27" customFormat="1" ht="17.25" customHeight="1" x14ac:dyDescent="0.25">
      <c r="A12" s="77" t="s">
        <v>24</v>
      </c>
      <c r="B12" s="77" t="s">
        <v>25</v>
      </c>
    </row>
    <row r="13" spans="1:12" s="27" customFormat="1" ht="16.5" customHeight="1" x14ac:dyDescent="0.25">
      <c r="A13" s="77" t="s">
        <v>26</v>
      </c>
      <c r="B13" s="77" t="s">
        <v>27</v>
      </c>
    </row>
    <row r="14" spans="1:12" s="27" customFormat="1" ht="20.25" customHeight="1" x14ac:dyDescent="0.25">
      <c r="A14" s="77" t="s">
        <v>28</v>
      </c>
      <c r="B14" s="77" t="s">
        <v>29</v>
      </c>
    </row>
    <row r="15" spans="1:12" s="27" customFormat="1" ht="30" x14ac:dyDescent="0.25">
      <c r="A15" s="77" t="s">
        <v>30</v>
      </c>
      <c r="B15" s="77" t="s">
        <v>31</v>
      </c>
    </row>
    <row r="16" spans="1:12" s="27" customFormat="1" ht="30.75" customHeight="1" x14ac:dyDescent="0.25">
      <c r="A16" s="77" t="s">
        <v>32</v>
      </c>
      <c r="B16" s="77" t="s">
        <v>33</v>
      </c>
    </row>
    <row r="17" spans="1:5" s="27" customFormat="1" ht="30" x14ac:dyDescent="0.25">
      <c r="A17" s="99" t="s">
        <v>34</v>
      </c>
      <c r="B17" s="99" t="s">
        <v>35</v>
      </c>
    </row>
    <row r="18" spans="1:5" s="27" customFormat="1" ht="30" x14ac:dyDescent="0.25">
      <c r="A18" s="99" t="s">
        <v>36</v>
      </c>
      <c r="B18" s="99" t="s">
        <v>37</v>
      </c>
    </row>
    <row r="19" spans="1:5" s="27" customFormat="1" ht="30" x14ac:dyDescent="0.25">
      <c r="A19" s="77" t="s">
        <v>38</v>
      </c>
      <c r="B19" s="77" t="s">
        <v>39</v>
      </c>
    </row>
    <row r="20" spans="1:5" s="27" customFormat="1" ht="17.25" customHeight="1" x14ac:dyDescent="0.25">
      <c r="A20" s="99" t="s">
        <v>40</v>
      </c>
      <c r="B20" s="100" t="s">
        <v>41</v>
      </c>
      <c r="E20" s="105"/>
    </row>
    <row r="21" spans="1:5" s="27" customFormat="1" ht="19.5" customHeight="1" x14ac:dyDescent="0.25">
      <c r="A21" s="77" t="s">
        <v>42</v>
      </c>
      <c r="B21" s="101" t="s">
        <v>43</v>
      </c>
      <c r="E21" s="105"/>
    </row>
    <row r="22" spans="1:5" s="30" customFormat="1" ht="30" customHeight="1" x14ac:dyDescent="0.25">
      <c r="A22" s="99" t="s">
        <v>44</v>
      </c>
      <c r="B22" s="100" t="s">
        <v>45</v>
      </c>
      <c r="E22" s="107"/>
    </row>
    <row r="23" spans="1:5" s="30" customFormat="1" ht="30" x14ac:dyDescent="0.25">
      <c r="A23" s="99" t="s">
        <v>46</v>
      </c>
      <c r="B23" s="100" t="s">
        <v>47</v>
      </c>
      <c r="E23" s="106"/>
    </row>
    <row r="24" spans="1:5" s="27" customFormat="1" ht="30" x14ac:dyDescent="0.25">
      <c r="A24" s="77" t="s">
        <v>48</v>
      </c>
      <c r="B24" s="102" t="s">
        <v>49</v>
      </c>
      <c r="E24" s="105"/>
    </row>
    <row r="25" spans="1:5" s="27" customFormat="1" x14ac:dyDescent="0.25">
      <c r="A25" s="98" t="s">
        <v>50</v>
      </c>
      <c r="B25" s="98" t="s">
        <v>51</v>
      </c>
    </row>
    <row r="26" spans="1:5" s="27" customFormat="1" x14ac:dyDescent="0.25">
      <c r="A26" s="99" t="s">
        <v>52</v>
      </c>
      <c r="B26" s="99" t="s">
        <v>53</v>
      </c>
    </row>
    <row r="27" spans="1:5" s="27" customFormat="1" x14ac:dyDescent="0.25">
      <c r="A27" s="98" t="s">
        <v>54</v>
      </c>
      <c r="B27" s="98" t="s">
        <v>55</v>
      </c>
    </row>
    <row r="28" spans="1:5" s="27" customFormat="1" x14ac:dyDescent="0.25">
      <c r="A28" s="77" t="s">
        <v>56</v>
      </c>
      <c r="B28" s="77" t="s">
        <v>57</v>
      </c>
    </row>
    <row r="29" spans="1:5" s="27" customFormat="1" x14ac:dyDescent="0.25">
      <c r="A29" s="77" t="s">
        <v>58</v>
      </c>
      <c r="B29" s="77" t="s">
        <v>59</v>
      </c>
    </row>
    <row r="30" spans="1:5" s="27" customFormat="1" x14ac:dyDescent="0.25">
      <c r="A30" s="99" t="s">
        <v>60</v>
      </c>
      <c r="B30" s="99" t="s">
        <v>61</v>
      </c>
    </row>
    <row r="31" spans="1:5" s="27" customFormat="1" ht="14.25" customHeight="1" x14ac:dyDescent="0.25">
      <c r="A31" s="99" t="s">
        <v>62</v>
      </c>
      <c r="B31" s="99" t="s">
        <v>63</v>
      </c>
    </row>
    <row r="32" spans="1:5" s="27" customFormat="1" x14ac:dyDescent="0.25">
      <c r="A32" s="99" t="s">
        <v>64</v>
      </c>
      <c r="B32" s="99" t="s">
        <v>65</v>
      </c>
    </row>
    <row r="33" spans="1:2" s="27" customFormat="1" ht="16.5" customHeight="1" x14ac:dyDescent="0.25">
      <c r="A33" s="101" t="s">
        <v>66</v>
      </c>
      <c r="B33" s="101" t="s">
        <v>67</v>
      </c>
    </row>
    <row r="34" spans="1:2" s="27" customFormat="1" x14ac:dyDescent="0.25">
      <c r="A34" s="101" t="s">
        <v>68</v>
      </c>
      <c r="B34" s="101" t="s">
        <v>69</v>
      </c>
    </row>
    <row r="35" spans="1:2" s="27" customFormat="1" ht="33.75" customHeight="1" x14ac:dyDescent="0.25">
      <c r="A35" s="99" t="s">
        <v>70</v>
      </c>
      <c r="B35" s="99" t="s">
        <v>71</v>
      </c>
    </row>
    <row r="36" spans="1:2" s="30" customFormat="1" ht="30" x14ac:dyDescent="0.25">
      <c r="A36" s="99" t="s">
        <v>72</v>
      </c>
      <c r="B36" s="99" t="s">
        <v>73</v>
      </c>
    </row>
    <row r="37" spans="1:2" s="27" customFormat="1" ht="16.5" customHeight="1" x14ac:dyDescent="0.25">
      <c r="A37" s="77" t="s">
        <v>74</v>
      </c>
      <c r="B37" s="101" t="s">
        <v>75</v>
      </c>
    </row>
    <row r="38" spans="1:2" s="27" customFormat="1" ht="30" x14ac:dyDescent="0.25">
      <c r="A38" s="99" t="s">
        <v>76</v>
      </c>
      <c r="B38" s="100" t="s">
        <v>77</v>
      </c>
    </row>
    <row r="39" spans="1:2" s="27" customFormat="1" ht="18" customHeight="1" x14ac:dyDescent="0.25">
      <c r="A39" s="77" t="s">
        <v>78</v>
      </c>
      <c r="B39" s="101" t="s">
        <v>79</v>
      </c>
    </row>
    <row r="40" spans="1:2" s="27" customFormat="1" ht="30" x14ac:dyDescent="0.25">
      <c r="A40" s="77" t="s">
        <v>80</v>
      </c>
      <c r="B40" s="77" t="s">
        <v>81</v>
      </c>
    </row>
    <row r="41" spans="1:2" s="27" customFormat="1" x14ac:dyDescent="0.25">
      <c r="A41" s="77" t="s">
        <v>82</v>
      </c>
      <c r="B41" s="77" t="s">
        <v>83</v>
      </c>
    </row>
    <row r="42" spans="1:2" s="27" customFormat="1" x14ac:dyDescent="0.25">
      <c r="A42" s="98" t="s">
        <v>84</v>
      </c>
      <c r="B42" s="98" t="s">
        <v>85</v>
      </c>
    </row>
    <row r="43" spans="1:2" s="27" customFormat="1" x14ac:dyDescent="0.25">
      <c r="A43" s="77" t="s">
        <v>86</v>
      </c>
      <c r="B43" s="77" t="s">
        <v>87</v>
      </c>
    </row>
    <row r="44" spans="1:2" s="27" customFormat="1" x14ac:dyDescent="0.25">
      <c r="A44" s="98" t="s">
        <v>88</v>
      </c>
      <c r="B44" s="98" t="s">
        <v>89</v>
      </c>
    </row>
    <row r="45" spans="1:2" s="27" customFormat="1" ht="15.75" customHeight="1" x14ac:dyDescent="0.25">
      <c r="A45" s="77" t="s">
        <v>90</v>
      </c>
      <c r="B45" s="77" t="s">
        <v>91</v>
      </c>
    </row>
    <row r="46" spans="1:2" s="27" customFormat="1" ht="16.5" customHeight="1" x14ac:dyDescent="0.25">
      <c r="A46" s="99" t="s">
        <v>92</v>
      </c>
      <c r="B46" s="99" t="s">
        <v>93</v>
      </c>
    </row>
    <row r="47" spans="1:2" s="27" customFormat="1" x14ac:dyDescent="0.25">
      <c r="A47" s="77" t="s">
        <v>94</v>
      </c>
      <c r="B47" s="77" t="s">
        <v>95</v>
      </c>
    </row>
    <row r="48" spans="1:2" s="27" customFormat="1" x14ac:dyDescent="0.25">
      <c r="A48" s="99" t="s">
        <v>96</v>
      </c>
      <c r="B48" s="99" t="s">
        <v>97</v>
      </c>
    </row>
    <row r="49" spans="1:6" s="27" customFormat="1" ht="15" customHeight="1" x14ac:dyDescent="0.25">
      <c r="A49" s="77" t="s">
        <v>98</v>
      </c>
      <c r="B49" s="77" t="s">
        <v>99</v>
      </c>
    </row>
    <row r="50" spans="1:6" s="27" customFormat="1" x14ac:dyDescent="0.25">
      <c r="A50" s="98" t="s">
        <v>100</v>
      </c>
      <c r="B50" s="98" t="s">
        <v>101</v>
      </c>
    </row>
    <row r="51" spans="1:6" s="27" customFormat="1" ht="16.5" customHeight="1" x14ac:dyDescent="0.25">
      <c r="A51" s="99" t="s">
        <v>102</v>
      </c>
      <c r="B51" s="99" t="s">
        <v>103</v>
      </c>
    </row>
    <row r="52" spans="1:6" s="27" customFormat="1" x14ac:dyDescent="0.25">
      <c r="A52" s="77" t="s">
        <v>104</v>
      </c>
      <c r="B52" s="77" t="s">
        <v>105</v>
      </c>
    </row>
    <row r="53" spans="1:6" s="27" customFormat="1" x14ac:dyDescent="0.25">
      <c r="A53" s="99" t="s">
        <v>106</v>
      </c>
      <c r="B53" s="99" t="s">
        <v>107</v>
      </c>
    </row>
    <row r="54" spans="1:6" s="27" customFormat="1" ht="16.5" customHeight="1" x14ac:dyDescent="0.25">
      <c r="A54" s="77" t="s">
        <v>108</v>
      </c>
      <c r="B54" s="77" t="s">
        <v>109</v>
      </c>
    </row>
    <row r="55" spans="1:6" s="27" customFormat="1" ht="15.75" customHeight="1" x14ac:dyDescent="0.25">
      <c r="A55" s="103" t="s">
        <v>110</v>
      </c>
      <c r="B55" s="103" t="s">
        <v>111</v>
      </c>
      <c r="F55" s="107"/>
    </row>
    <row r="56" spans="1:6" s="27" customFormat="1" ht="18" customHeight="1" x14ac:dyDescent="0.25">
      <c r="A56" s="98" t="s">
        <v>112</v>
      </c>
      <c r="B56" s="98" t="s">
        <v>113</v>
      </c>
    </row>
    <row r="57" spans="1:6" s="27" customFormat="1" ht="31.5" customHeight="1" x14ac:dyDescent="0.25">
      <c r="A57" s="99" t="s">
        <v>114</v>
      </c>
      <c r="B57" s="99" t="s">
        <v>115</v>
      </c>
    </row>
    <row r="58" spans="1:6" s="27" customFormat="1" ht="15.75" customHeight="1" x14ac:dyDescent="0.25">
      <c r="A58" s="77" t="s">
        <v>116</v>
      </c>
      <c r="B58" s="77" t="s">
        <v>117</v>
      </c>
    </row>
    <row r="59" spans="1:6" s="27" customFormat="1" ht="15" customHeight="1" x14ac:dyDescent="0.25">
      <c r="A59" s="77" t="s">
        <v>118</v>
      </c>
      <c r="B59" s="77" t="s">
        <v>119</v>
      </c>
    </row>
    <row r="60" spans="1:6" s="27" customFormat="1" ht="14.25" customHeight="1" x14ac:dyDescent="0.25">
      <c r="A60" s="77" t="s">
        <v>120</v>
      </c>
      <c r="B60" s="77" t="s">
        <v>121</v>
      </c>
    </row>
    <row r="61" spans="1:6" s="27" customFormat="1" ht="14.25" customHeight="1" x14ac:dyDescent="0.25">
      <c r="A61" s="98" t="s">
        <v>122</v>
      </c>
      <c r="B61" s="98" t="s">
        <v>123</v>
      </c>
    </row>
    <row r="62" spans="1:6" s="27" customFormat="1" ht="15.75" customHeight="1" x14ac:dyDescent="0.25">
      <c r="A62" s="99" t="s">
        <v>124</v>
      </c>
      <c r="B62" s="99" t="s">
        <v>125</v>
      </c>
    </row>
    <row r="63" spans="1:6" s="27" customFormat="1" ht="30" x14ac:dyDescent="0.25">
      <c r="A63" s="99" t="s">
        <v>126</v>
      </c>
      <c r="B63" s="99" t="s">
        <v>127</v>
      </c>
    </row>
    <row r="64" spans="1:6" s="27" customFormat="1" x14ac:dyDescent="0.25">
      <c r="A64" s="77" t="s">
        <v>128</v>
      </c>
      <c r="B64" s="77" t="s">
        <v>129</v>
      </c>
    </row>
    <row r="65" spans="1:12" s="27" customFormat="1" x14ac:dyDescent="0.25">
      <c r="A65" s="101" t="s">
        <v>130</v>
      </c>
      <c r="B65" s="101" t="s">
        <v>131</v>
      </c>
    </row>
    <row r="66" spans="1:12" s="27" customFormat="1" ht="15" customHeight="1" x14ac:dyDescent="0.25">
      <c r="A66" s="98" t="s">
        <v>132</v>
      </c>
      <c r="B66" s="98" t="s">
        <v>133</v>
      </c>
    </row>
    <row r="67" spans="1:12" s="27" customFormat="1" x14ac:dyDescent="0.25">
      <c r="A67" s="77" t="s">
        <v>134</v>
      </c>
      <c r="B67" s="77" t="s">
        <v>135</v>
      </c>
    </row>
    <row r="68" spans="1:12" s="27" customFormat="1" x14ac:dyDescent="0.25">
      <c r="A68" s="77" t="s">
        <v>136</v>
      </c>
      <c r="B68" s="77" t="s">
        <v>137</v>
      </c>
    </row>
    <row r="69" spans="1:12" s="27" customFormat="1" x14ac:dyDescent="0.25">
      <c r="A69" s="77" t="s">
        <v>138</v>
      </c>
      <c r="B69" s="77" t="s">
        <v>139</v>
      </c>
    </row>
    <row r="70" spans="1:12" s="27" customFormat="1" x14ac:dyDescent="0.25">
      <c r="A70" s="101" t="s">
        <v>140</v>
      </c>
      <c r="B70" s="101" t="s">
        <v>141</v>
      </c>
    </row>
    <row r="71" spans="1:12" s="27" customFormat="1" ht="15" customHeight="1" x14ac:dyDescent="0.25">
      <c r="A71" s="77" t="s">
        <v>142</v>
      </c>
      <c r="B71" s="77" t="s">
        <v>143</v>
      </c>
    </row>
    <row r="72" spans="1:12" s="28" customFormat="1" x14ac:dyDescent="0.25">
      <c r="A72" s="77" t="s">
        <v>144</v>
      </c>
      <c r="B72" s="77" t="s">
        <v>145</v>
      </c>
      <c r="C72" s="27"/>
      <c r="D72" s="27"/>
      <c r="E72" s="27"/>
      <c r="F72" s="27"/>
      <c r="G72" s="27"/>
      <c r="H72" s="27"/>
      <c r="I72" s="27"/>
      <c r="J72" s="27"/>
      <c r="K72" s="27"/>
      <c r="L72" s="27"/>
    </row>
    <row r="73" spans="1:12" ht="14.25" customHeight="1" x14ac:dyDescent="0.25">
      <c r="A73" s="77" t="s">
        <v>146</v>
      </c>
      <c r="B73" s="77" t="s">
        <v>147</v>
      </c>
    </row>
    <row r="74" spans="1:12" x14ac:dyDescent="0.25">
      <c r="A74" s="77" t="s">
        <v>148</v>
      </c>
      <c r="B74" s="77" t="s">
        <v>149</v>
      </c>
    </row>
    <row r="75" spans="1:12" x14ac:dyDescent="0.25">
      <c r="A75" s="25"/>
    </row>
    <row r="76" spans="1:12" x14ac:dyDescent="0.25">
      <c r="A76" s="26"/>
    </row>
    <row r="78" spans="1:12" x14ac:dyDescent="0.25">
      <c r="A78" s="24"/>
      <c r="B78" s="97"/>
    </row>
    <row r="79" spans="1:12" x14ac:dyDescent="0.25">
      <c r="A79" s="24"/>
      <c r="B79" s="90"/>
    </row>
    <row r="80" spans="1:12" x14ac:dyDescent="0.25">
      <c r="A80" s="24"/>
      <c r="B80" s="27"/>
    </row>
    <row r="81" spans="1:2" x14ac:dyDescent="0.25">
      <c r="A81" s="24"/>
      <c r="B81" s="27"/>
    </row>
    <row r="82" spans="1:2" x14ac:dyDescent="0.25">
      <c r="A82" s="24"/>
      <c r="B82" s="27"/>
    </row>
    <row r="83" spans="1:2" x14ac:dyDescent="0.25">
      <c r="A83" s="24"/>
      <c r="B83" s="27"/>
    </row>
    <row r="84" spans="1:2" x14ac:dyDescent="0.25">
      <c r="A84" s="24"/>
      <c r="B84" s="91"/>
    </row>
    <row r="85" spans="1:2" x14ac:dyDescent="0.25">
      <c r="A85" s="24"/>
      <c r="B85" s="92"/>
    </row>
    <row r="86" spans="1:2" x14ac:dyDescent="0.25">
      <c r="A86" s="24"/>
      <c r="B86" s="27"/>
    </row>
    <row r="87" spans="1:2" ht="15" customHeight="1" x14ac:dyDescent="0.25">
      <c r="A87" s="24"/>
      <c r="B87" s="27"/>
    </row>
    <row r="88" spans="1:2" x14ac:dyDescent="0.25">
      <c r="A88" s="24"/>
      <c r="B88" s="27"/>
    </row>
    <row r="89" spans="1:2" x14ac:dyDescent="0.25">
      <c r="A89" s="24"/>
      <c r="B89" s="27"/>
    </row>
    <row r="90" spans="1:2" x14ac:dyDescent="0.25">
      <c r="A90" s="24"/>
      <c r="B90" s="27"/>
    </row>
    <row r="91" spans="1:2" x14ac:dyDescent="0.25">
      <c r="A91" s="24"/>
      <c r="B91" s="27"/>
    </row>
    <row r="92" spans="1:2" ht="15" customHeight="1" x14ac:dyDescent="0.25">
      <c r="A92" s="24"/>
      <c r="B92" s="27"/>
    </row>
    <row r="93" spans="1:2" x14ac:dyDescent="0.25">
      <c r="A93" s="24"/>
      <c r="B93" s="27"/>
    </row>
    <row r="94" spans="1:2" x14ac:dyDescent="0.25">
      <c r="A94" s="24"/>
      <c r="B94" s="27"/>
    </row>
    <row r="95" spans="1:2" x14ac:dyDescent="0.25">
      <c r="A95" s="24"/>
      <c r="B95" s="56"/>
    </row>
    <row r="96" spans="1:2" x14ac:dyDescent="0.25">
      <c r="A96" s="24"/>
      <c r="B96" s="56"/>
    </row>
    <row r="97" spans="1:2" ht="15" customHeight="1" x14ac:dyDescent="0.25">
      <c r="A97" s="24"/>
      <c r="B97" s="56"/>
    </row>
    <row r="99" spans="1:2" x14ac:dyDescent="0.25">
      <c r="A99" s="24"/>
      <c r="B99" s="56"/>
    </row>
    <row r="100" spans="1:2" x14ac:dyDescent="0.25">
      <c r="A100" s="24"/>
      <c r="B100" s="56"/>
    </row>
    <row r="101" spans="1:2" x14ac:dyDescent="0.25">
      <c r="A101" s="24"/>
      <c r="B101" s="56"/>
    </row>
    <row r="102" spans="1:2" ht="15" customHeight="1" x14ac:dyDescent="0.25">
      <c r="A102" s="24"/>
      <c r="B102" s="56"/>
    </row>
    <row r="103" spans="1:2" x14ac:dyDescent="0.25">
      <c r="A103" s="24"/>
      <c r="B103" s="56"/>
    </row>
    <row r="104" spans="1:2" x14ac:dyDescent="0.25">
      <c r="A104" s="24"/>
      <c r="B104" s="56"/>
    </row>
    <row r="105" spans="1:2" x14ac:dyDescent="0.25">
      <c r="A105" s="24"/>
      <c r="B105" s="56"/>
    </row>
    <row r="106" spans="1:2" x14ac:dyDescent="0.25">
      <c r="A106" s="24"/>
      <c r="B106" s="56"/>
    </row>
    <row r="107" spans="1:2" x14ac:dyDescent="0.25">
      <c r="A107" s="24"/>
      <c r="B107" s="56"/>
    </row>
    <row r="108" spans="1:2" x14ac:dyDescent="0.25">
      <c r="A108" s="24"/>
      <c r="B108" s="56"/>
    </row>
    <row r="109" spans="1:2" x14ac:dyDescent="0.25">
      <c r="A109" s="24"/>
      <c r="B109" s="56"/>
    </row>
    <row r="110" spans="1:2" x14ac:dyDescent="0.25">
      <c r="A110" s="24"/>
      <c r="B110" s="56"/>
    </row>
    <row r="111" spans="1:2" x14ac:dyDescent="0.25">
      <c r="A111" s="24"/>
      <c r="B111" s="56"/>
    </row>
    <row r="113" spans="1:2" x14ac:dyDescent="0.25">
      <c r="A113" s="24"/>
      <c r="B113" s="56"/>
    </row>
    <row r="114" spans="1:2" x14ac:dyDescent="0.25">
      <c r="B114" s="56"/>
    </row>
    <row r="115" spans="1:2" x14ac:dyDescent="0.25">
      <c r="A115" s="24"/>
      <c r="B115" s="56"/>
    </row>
    <row r="116" spans="1:2" x14ac:dyDescent="0.25">
      <c r="A116" s="24"/>
      <c r="B116" s="56"/>
    </row>
    <row r="117" spans="1:2" x14ac:dyDescent="0.25">
      <c r="A117" s="24"/>
      <c r="B117" s="56"/>
    </row>
    <row r="118" spans="1:2" x14ac:dyDescent="0.25">
      <c r="A118" s="24"/>
      <c r="B118" s="56"/>
    </row>
    <row r="119" spans="1:2" x14ac:dyDescent="0.25">
      <c r="A119" s="24"/>
      <c r="B119" s="56"/>
    </row>
    <row r="120" spans="1:2" x14ac:dyDescent="0.25">
      <c r="A120" s="24"/>
      <c r="B120" s="56"/>
    </row>
    <row r="121" spans="1:2" x14ac:dyDescent="0.25">
      <c r="A121" s="24"/>
      <c r="B121" s="56"/>
    </row>
    <row r="122" spans="1:2" ht="15" customHeight="1" x14ac:dyDescent="0.25">
      <c r="A122" s="24"/>
      <c r="B122" s="56"/>
    </row>
    <row r="123" spans="1:2" x14ac:dyDescent="0.25">
      <c r="A123" s="24"/>
      <c r="B123" s="56"/>
    </row>
    <row r="124" spans="1:2" x14ac:dyDescent="0.25">
      <c r="A124" s="24"/>
      <c r="B124" s="56"/>
    </row>
    <row r="125" spans="1:2" x14ac:dyDescent="0.25">
      <c r="A125" s="24"/>
      <c r="B125" s="56"/>
    </row>
    <row r="126" spans="1:2" x14ac:dyDescent="0.25">
      <c r="A126" s="24"/>
      <c r="B126" s="56"/>
    </row>
    <row r="127" spans="1:2" ht="15" customHeight="1" x14ac:dyDescent="0.25">
      <c r="A127" s="24"/>
      <c r="B127" s="56"/>
    </row>
    <row r="128" spans="1:2" x14ac:dyDescent="0.25">
      <c r="A128" s="24"/>
      <c r="B128" s="56"/>
    </row>
    <row r="129" spans="1:2" x14ac:dyDescent="0.25">
      <c r="A129" s="24"/>
      <c r="B129" s="56"/>
    </row>
    <row r="130" spans="1:2" x14ac:dyDescent="0.25">
      <c r="A130" s="24"/>
      <c r="B130" s="56"/>
    </row>
    <row r="131" spans="1:2" x14ac:dyDescent="0.25">
      <c r="A131" s="24"/>
      <c r="B131" s="56"/>
    </row>
    <row r="132" spans="1:2" ht="15.75" customHeight="1" x14ac:dyDescent="0.25">
      <c r="A132" s="24"/>
      <c r="B132" s="56"/>
    </row>
    <row r="134" spans="1:2" x14ac:dyDescent="0.25">
      <c r="A134" s="24"/>
      <c r="B134" s="56"/>
    </row>
    <row r="135" spans="1:2" x14ac:dyDescent="0.25">
      <c r="A135" s="24"/>
      <c r="B135" s="56"/>
    </row>
    <row r="136" spans="1:2" x14ac:dyDescent="0.25">
      <c r="A136" s="24"/>
      <c r="B136" s="56"/>
    </row>
    <row r="137" spans="1:2" x14ac:dyDescent="0.25">
      <c r="A137" s="24"/>
      <c r="B137" s="56"/>
    </row>
    <row r="138" spans="1:2" x14ac:dyDescent="0.25">
      <c r="A138" s="24"/>
      <c r="B138" s="56"/>
    </row>
    <row r="139" spans="1:2" x14ac:dyDescent="0.25">
      <c r="A139" s="24"/>
      <c r="B139" s="56"/>
    </row>
    <row r="140" spans="1:2" x14ac:dyDescent="0.25">
      <c r="A140" s="24"/>
      <c r="B140" s="56"/>
    </row>
    <row r="141" spans="1:2" x14ac:dyDescent="0.25">
      <c r="A141" s="24"/>
      <c r="B141" s="56"/>
    </row>
    <row r="142" spans="1:2" x14ac:dyDescent="0.25">
      <c r="A142" s="24"/>
      <c r="B142" s="56"/>
    </row>
    <row r="143" spans="1:2" x14ac:dyDescent="0.25">
      <c r="A143" s="24"/>
      <c r="B143" s="56"/>
    </row>
    <row r="144" spans="1:2" x14ac:dyDescent="0.25">
      <c r="A144" s="24"/>
      <c r="B144" s="56"/>
    </row>
    <row r="145" spans="1:2" x14ac:dyDescent="0.25">
      <c r="A145" s="24"/>
      <c r="B145" s="56"/>
    </row>
    <row r="146" spans="1:2" ht="15.75" customHeight="1" x14ac:dyDescent="0.25">
      <c r="A146" s="24"/>
      <c r="B146" s="56"/>
    </row>
    <row r="147" spans="1:2" x14ac:dyDescent="0.25">
      <c r="A147" s="24"/>
      <c r="B147" s="56"/>
    </row>
    <row r="148" spans="1:2" x14ac:dyDescent="0.25">
      <c r="A148" s="24"/>
      <c r="B148" s="56"/>
    </row>
    <row r="149" spans="1:2" x14ac:dyDescent="0.25">
      <c r="A149" s="24"/>
      <c r="B149" s="56"/>
    </row>
    <row r="150" spans="1:2" x14ac:dyDescent="0.25">
      <c r="A150" s="24"/>
      <c r="B150" s="56"/>
    </row>
    <row r="151" spans="1:2" x14ac:dyDescent="0.25">
      <c r="A151" s="24"/>
      <c r="B151" s="56"/>
    </row>
    <row r="152" spans="1:2" x14ac:dyDescent="0.25">
      <c r="A152" s="24"/>
      <c r="B152" s="56"/>
    </row>
    <row r="153" spans="1:2" x14ac:dyDescent="0.25">
      <c r="A153" s="24"/>
      <c r="B153" s="56"/>
    </row>
    <row r="154" spans="1:2" x14ac:dyDescent="0.25">
      <c r="A154" s="24"/>
      <c r="B154" s="56"/>
    </row>
    <row r="155" spans="1:2" x14ac:dyDescent="0.25">
      <c r="A155" s="24"/>
      <c r="B155" s="56"/>
    </row>
    <row r="156" spans="1:2" x14ac:dyDescent="0.25">
      <c r="A156" s="24"/>
      <c r="B156" s="56"/>
    </row>
    <row r="157" spans="1:2" x14ac:dyDescent="0.25">
      <c r="A157" s="24"/>
      <c r="B157" s="56"/>
    </row>
    <row r="158" spans="1:2" x14ac:dyDescent="0.25">
      <c r="A158" s="24"/>
      <c r="B158" s="56"/>
    </row>
    <row r="159" spans="1:2" x14ac:dyDescent="0.25">
      <c r="A159" s="24"/>
      <c r="B159" s="56"/>
    </row>
    <row r="160" spans="1:2" x14ac:dyDescent="0.25">
      <c r="A160" s="24"/>
      <c r="B160" s="56"/>
    </row>
    <row r="161" spans="1:2" x14ac:dyDescent="0.25">
      <c r="A161" s="24"/>
      <c r="B161" s="56"/>
    </row>
    <row r="162" spans="1:2" x14ac:dyDescent="0.25">
      <c r="A162" s="24"/>
      <c r="B162" s="56"/>
    </row>
    <row r="163" spans="1:2" x14ac:dyDescent="0.25">
      <c r="A163" s="24"/>
      <c r="B163" s="56"/>
    </row>
    <row r="164" spans="1:2" x14ac:dyDescent="0.25">
      <c r="A164" s="24"/>
      <c r="B164" s="56"/>
    </row>
    <row r="165" spans="1:2" x14ac:dyDescent="0.25">
      <c r="A165" s="24"/>
      <c r="B165" s="56"/>
    </row>
    <row r="166" spans="1:2" x14ac:dyDescent="0.25">
      <c r="A166" s="24"/>
      <c r="B166" s="56"/>
    </row>
    <row r="167" spans="1:2" x14ac:dyDescent="0.25">
      <c r="A167" s="24"/>
      <c r="B167" s="56"/>
    </row>
    <row r="168" spans="1:2" x14ac:dyDescent="0.25">
      <c r="A168" s="24"/>
      <c r="B168" s="56"/>
    </row>
    <row r="169" spans="1:2" x14ac:dyDescent="0.25">
      <c r="A169" s="24"/>
      <c r="B169" s="56"/>
    </row>
    <row r="170" spans="1:2" x14ac:dyDescent="0.25">
      <c r="A170" s="24"/>
      <c r="B170" s="56"/>
    </row>
    <row r="171" spans="1:2" x14ac:dyDescent="0.25">
      <c r="A171" s="24"/>
      <c r="B171" s="56"/>
    </row>
    <row r="172" spans="1:2" x14ac:dyDescent="0.25">
      <c r="A172" s="24"/>
      <c r="B172" s="56"/>
    </row>
    <row r="173" spans="1:2" x14ac:dyDescent="0.25">
      <c r="A173" s="24"/>
      <c r="B173" s="56"/>
    </row>
    <row r="174" spans="1:2" x14ac:dyDescent="0.25">
      <c r="A174" s="24"/>
      <c r="B174" s="56"/>
    </row>
    <row r="175" spans="1:2" x14ac:dyDescent="0.25">
      <c r="A175" s="24"/>
      <c r="B175" s="56"/>
    </row>
    <row r="176" spans="1:2" x14ac:dyDescent="0.25">
      <c r="A176" s="24"/>
      <c r="B176" s="56"/>
    </row>
    <row r="177" spans="1:2" x14ac:dyDescent="0.25">
      <c r="A177" s="24"/>
      <c r="B177" s="56"/>
    </row>
    <row r="178" spans="1:2" x14ac:dyDescent="0.25">
      <c r="A178" s="24"/>
      <c r="B178" s="56"/>
    </row>
    <row r="179" spans="1:2" x14ac:dyDescent="0.25">
      <c r="A179" s="24"/>
      <c r="B179" s="56"/>
    </row>
    <row r="180" spans="1:2" x14ac:dyDescent="0.25">
      <c r="A180" s="24"/>
      <c r="B180" s="56"/>
    </row>
    <row r="181" spans="1:2" x14ac:dyDescent="0.25">
      <c r="A181" s="24"/>
      <c r="B181" s="56"/>
    </row>
    <row r="182" spans="1:2" x14ac:dyDescent="0.25">
      <c r="A182" s="24"/>
      <c r="B182" s="56"/>
    </row>
    <row r="183" spans="1:2" x14ac:dyDescent="0.25">
      <c r="A183" s="24"/>
      <c r="B183" s="56"/>
    </row>
    <row r="185" spans="1:2" x14ac:dyDescent="0.25">
      <c r="A185" s="24"/>
      <c r="B185" s="56"/>
    </row>
    <row r="186" spans="1:2" x14ac:dyDescent="0.25">
      <c r="A186" s="24"/>
      <c r="B186" s="56"/>
    </row>
    <row r="187" spans="1:2" ht="15" customHeight="1" x14ac:dyDescent="0.25">
      <c r="A187" s="24"/>
      <c r="B187" s="56"/>
    </row>
    <row r="188" spans="1:2" x14ac:dyDescent="0.25">
      <c r="A188" s="24"/>
      <c r="B188" s="56"/>
    </row>
    <row r="189" spans="1:2" x14ac:dyDescent="0.25">
      <c r="A189" s="24"/>
      <c r="B189" s="56"/>
    </row>
    <row r="191" spans="1:2" x14ac:dyDescent="0.25">
      <c r="A191" s="24"/>
      <c r="B191" s="56"/>
    </row>
    <row r="192" spans="1:2" x14ac:dyDescent="0.25">
      <c r="A192" s="24"/>
      <c r="B192" s="56"/>
    </row>
    <row r="193" spans="1:2" x14ac:dyDescent="0.25">
      <c r="A193" s="24"/>
      <c r="B193" s="56"/>
    </row>
    <row r="194" spans="1:2" ht="15" customHeight="1" x14ac:dyDescent="0.25">
      <c r="A194" s="24"/>
      <c r="B194" s="56"/>
    </row>
    <row r="195" spans="1:2" x14ac:dyDescent="0.25">
      <c r="A195" s="24"/>
      <c r="B195" s="56"/>
    </row>
    <row r="196" spans="1:2" x14ac:dyDescent="0.25">
      <c r="A196" s="24"/>
      <c r="B196" s="56"/>
    </row>
    <row r="197" spans="1:2" x14ac:dyDescent="0.25">
      <c r="A197" s="24"/>
      <c r="B197" s="56"/>
    </row>
    <row r="198" spans="1:2" x14ac:dyDescent="0.25">
      <c r="A198" s="24"/>
      <c r="B198" s="56"/>
    </row>
    <row r="199" spans="1:2" x14ac:dyDescent="0.25">
      <c r="A199" s="24"/>
      <c r="B199" s="56"/>
    </row>
    <row r="200" spans="1:2" ht="15" customHeight="1" x14ac:dyDescent="0.25">
      <c r="A200" s="24"/>
      <c r="B200" s="56"/>
    </row>
    <row r="201" spans="1:2" x14ac:dyDescent="0.25">
      <c r="A201" s="24"/>
      <c r="B201" s="56"/>
    </row>
    <row r="202" spans="1:2" x14ac:dyDescent="0.25">
      <c r="A202" s="24"/>
      <c r="B202" s="56"/>
    </row>
    <row r="203" spans="1:2" x14ac:dyDescent="0.25">
      <c r="A203" s="24"/>
      <c r="B203" s="56"/>
    </row>
    <row r="204" spans="1:2" x14ac:dyDescent="0.25">
      <c r="A204" s="24"/>
      <c r="B204" s="56"/>
    </row>
    <row r="205" spans="1:2" x14ac:dyDescent="0.25">
      <c r="A205" s="24"/>
      <c r="B205" s="56"/>
    </row>
    <row r="206" spans="1:2" x14ac:dyDescent="0.25">
      <c r="A206" s="24"/>
      <c r="B206" s="56"/>
    </row>
    <row r="207" spans="1:2" x14ac:dyDescent="0.25">
      <c r="A207" s="24"/>
      <c r="B207" s="56"/>
    </row>
    <row r="208" spans="1:2" x14ac:dyDescent="0.25">
      <c r="A208" s="24"/>
      <c r="B208" s="56"/>
    </row>
    <row r="209" spans="1:2" x14ac:dyDescent="0.25">
      <c r="A209" s="24"/>
      <c r="B209" s="56"/>
    </row>
    <row r="211" spans="1:2" x14ac:dyDescent="0.25">
      <c r="A211" s="24"/>
      <c r="B211" s="56"/>
    </row>
    <row r="213" spans="1:2" x14ac:dyDescent="0.25">
      <c r="A213" s="24"/>
      <c r="B213" s="56"/>
    </row>
    <row r="214" spans="1:2" x14ac:dyDescent="0.25">
      <c r="A214" s="24"/>
      <c r="B214" s="56"/>
    </row>
    <row r="215" spans="1:2" x14ac:dyDescent="0.25">
      <c r="A215" s="24"/>
      <c r="B215" s="56"/>
    </row>
    <row r="216" spans="1:2" x14ac:dyDescent="0.25">
      <c r="A216" s="24"/>
      <c r="B216" s="56"/>
    </row>
    <row r="217" spans="1:2" ht="15.75" customHeight="1" x14ac:dyDescent="0.25">
      <c r="A217" s="24"/>
      <c r="B217" s="56"/>
    </row>
    <row r="218" spans="1:2" x14ac:dyDescent="0.25">
      <c r="A218" s="24"/>
      <c r="B218" s="56"/>
    </row>
    <row r="219" spans="1:2" x14ac:dyDescent="0.25">
      <c r="A219" s="24"/>
      <c r="B219" s="56"/>
    </row>
    <row r="220" spans="1:2" x14ac:dyDescent="0.25">
      <c r="A220" s="24"/>
      <c r="B220" s="56"/>
    </row>
    <row r="222" spans="1:2" x14ac:dyDescent="0.25">
      <c r="A222" s="24"/>
      <c r="B222" s="56"/>
    </row>
    <row r="223" spans="1:2" x14ac:dyDescent="0.25">
      <c r="A223" s="24"/>
      <c r="B223" s="56"/>
    </row>
    <row r="224" spans="1:2" x14ac:dyDescent="0.25">
      <c r="A224" s="24"/>
      <c r="B224" s="56"/>
    </row>
    <row r="225" spans="1:2" x14ac:dyDescent="0.25">
      <c r="A225" s="24"/>
      <c r="B225" s="56"/>
    </row>
    <row r="226" spans="1:2" x14ac:dyDescent="0.25">
      <c r="A226" s="24"/>
      <c r="B226" s="56"/>
    </row>
    <row r="227" spans="1:2" x14ac:dyDescent="0.25">
      <c r="A227" s="24"/>
      <c r="B227" s="56"/>
    </row>
    <row r="229" spans="1:2" x14ac:dyDescent="0.25">
      <c r="A229" s="24"/>
      <c r="B229" s="56"/>
    </row>
    <row r="230" spans="1:2" x14ac:dyDescent="0.25">
      <c r="A230" s="24"/>
      <c r="B230" s="56"/>
    </row>
    <row r="231" spans="1:2" ht="15.75" customHeight="1" x14ac:dyDescent="0.25">
      <c r="A231" s="24"/>
      <c r="B231" s="56"/>
    </row>
    <row r="232" spans="1:2" x14ac:dyDescent="0.25">
      <c r="A232" s="24"/>
      <c r="B232" s="56"/>
    </row>
    <row r="234" spans="1:2" x14ac:dyDescent="0.25">
      <c r="A234" s="24"/>
      <c r="B234" s="56"/>
    </row>
    <row r="235" spans="1:2" x14ac:dyDescent="0.25">
      <c r="A235" s="24"/>
      <c r="B235" s="56"/>
    </row>
    <row r="236" spans="1:2" x14ac:dyDescent="0.25">
      <c r="A236" s="24"/>
      <c r="B236" s="56"/>
    </row>
    <row r="237" spans="1:2" x14ac:dyDescent="0.25">
      <c r="A237" s="24"/>
      <c r="B237" s="56"/>
    </row>
    <row r="238" spans="1:2" x14ac:dyDescent="0.25">
      <c r="A238" s="24"/>
      <c r="B238" s="56"/>
    </row>
    <row r="240" spans="1:2" x14ac:dyDescent="0.25">
      <c r="A240" s="24"/>
      <c r="B240" s="56"/>
    </row>
    <row r="241" spans="1:2" x14ac:dyDescent="0.25">
      <c r="A241" s="24"/>
      <c r="B241" s="56"/>
    </row>
    <row r="242" spans="1:2" x14ac:dyDescent="0.25">
      <c r="A242" s="24"/>
      <c r="B242" s="56"/>
    </row>
    <row r="243" spans="1:2" x14ac:dyDescent="0.25">
      <c r="A243" s="24"/>
      <c r="B243" s="56"/>
    </row>
    <row r="244" spans="1:2" x14ac:dyDescent="0.25">
      <c r="A244" s="24"/>
      <c r="B244" s="56"/>
    </row>
    <row r="245" spans="1:2" x14ac:dyDescent="0.25">
      <c r="A245" s="24"/>
      <c r="B245" s="56"/>
    </row>
    <row r="247" spans="1:2" x14ac:dyDescent="0.25">
      <c r="A247" s="24"/>
      <c r="B247" s="56"/>
    </row>
    <row r="248" spans="1:2" x14ac:dyDescent="0.25">
      <c r="A248" s="24"/>
      <c r="B248" s="56"/>
    </row>
    <row r="249" spans="1:2" x14ac:dyDescent="0.25">
      <c r="A249" s="24"/>
      <c r="B249" s="56"/>
    </row>
    <row r="250" spans="1:2" x14ac:dyDescent="0.25">
      <c r="A250" s="24"/>
      <c r="B250" s="56"/>
    </row>
    <row r="251" spans="1:2" x14ac:dyDescent="0.25">
      <c r="A251" s="24"/>
      <c r="B251" s="56"/>
    </row>
    <row r="253" spans="1:2" x14ac:dyDescent="0.25">
      <c r="A253" s="24"/>
      <c r="B253" s="56"/>
    </row>
    <row r="254" spans="1:2" x14ac:dyDescent="0.25">
      <c r="A254" s="24"/>
      <c r="B254" s="56"/>
    </row>
    <row r="255" spans="1:2" x14ac:dyDescent="0.25">
      <c r="A255" s="24"/>
      <c r="B255" s="56"/>
    </row>
    <row r="256" spans="1:2" x14ac:dyDescent="0.25">
      <c r="A256" s="24"/>
      <c r="B256" s="56"/>
    </row>
    <row r="258" spans="1:2" x14ac:dyDescent="0.25">
      <c r="A258" s="24"/>
      <c r="B258" s="56"/>
    </row>
    <row r="259" spans="1:2" x14ac:dyDescent="0.25">
      <c r="A259" s="24"/>
      <c r="B259" s="56"/>
    </row>
    <row r="260" spans="1:2" x14ac:dyDescent="0.25">
      <c r="A260" s="24"/>
      <c r="B260" s="56"/>
    </row>
    <row r="261" spans="1:2" x14ac:dyDescent="0.25">
      <c r="A261" s="24"/>
      <c r="B261" s="56"/>
    </row>
    <row r="263" spans="1:2" x14ac:dyDescent="0.25">
      <c r="A263" s="24"/>
      <c r="B263" s="56"/>
    </row>
    <row r="264" spans="1:2" x14ac:dyDescent="0.25">
      <c r="A264" s="24"/>
      <c r="B264" s="56"/>
    </row>
    <row r="265" spans="1:2" x14ac:dyDescent="0.25">
      <c r="A265" s="24"/>
      <c r="B265" s="56"/>
    </row>
    <row r="266" spans="1:2" x14ac:dyDescent="0.25">
      <c r="A266" s="24"/>
      <c r="B266" s="56"/>
    </row>
    <row r="268" spans="1:2" x14ac:dyDescent="0.25">
      <c r="A268" s="24"/>
      <c r="B268" s="56"/>
    </row>
    <row r="269" spans="1:2" x14ac:dyDescent="0.25">
      <c r="A269" s="24"/>
      <c r="B269" s="56"/>
    </row>
    <row r="270" spans="1:2" x14ac:dyDescent="0.25">
      <c r="A270" s="24"/>
      <c r="B270" s="56"/>
    </row>
    <row r="271" spans="1:2" x14ac:dyDescent="0.25">
      <c r="A271" s="24"/>
      <c r="B271" s="56"/>
    </row>
    <row r="272" spans="1:2" x14ac:dyDescent="0.25">
      <c r="A272" s="24"/>
      <c r="B272" s="56"/>
    </row>
    <row r="274" spans="1:2" x14ac:dyDescent="0.25">
      <c r="A274" s="24"/>
      <c r="B274" s="56"/>
    </row>
    <row r="275" spans="1:2" x14ac:dyDescent="0.25">
      <c r="A275" s="24"/>
      <c r="B275" s="56"/>
    </row>
    <row r="276" spans="1:2" ht="15.75" customHeight="1" x14ac:dyDescent="0.25">
      <c r="A276" s="24"/>
      <c r="B276" s="56"/>
    </row>
    <row r="277" spans="1:2" x14ac:dyDescent="0.25">
      <c r="A277" s="24"/>
      <c r="B277" s="56"/>
    </row>
    <row r="278" spans="1:2" x14ac:dyDescent="0.25">
      <c r="A278" s="24"/>
      <c r="B278" s="56"/>
    </row>
    <row r="280" spans="1:2" x14ac:dyDescent="0.25">
      <c r="A280" s="24"/>
      <c r="B280" s="56"/>
    </row>
    <row r="281" spans="1:2" x14ac:dyDescent="0.25">
      <c r="A281" s="24"/>
      <c r="B281" s="56"/>
    </row>
    <row r="282" spans="1:2" x14ac:dyDescent="0.25">
      <c r="A282" s="24"/>
      <c r="B282" s="56"/>
    </row>
    <row r="283" spans="1:2" x14ac:dyDescent="0.25">
      <c r="A283" s="24"/>
      <c r="B283" s="56"/>
    </row>
    <row r="285" spans="1:2" x14ac:dyDescent="0.25">
      <c r="A285" s="24"/>
      <c r="B285" s="56"/>
    </row>
    <row r="286" spans="1:2" x14ac:dyDescent="0.25">
      <c r="A286" s="24"/>
      <c r="B286" s="56"/>
    </row>
    <row r="287" spans="1:2" ht="15.75" customHeight="1" x14ac:dyDescent="0.25">
      <c r="A287" s="24"/>
      <c r="B287" s="56"/>
    </row>
    <row r="288" spans="1:2" x14ac:dyDescent="0.25">
      <c r="A288" s="24"/>
      <c r="B288" s="56"/>
    </row>
    <row r="290" spans="1:2" x14ac:dyDescent="0.25">
      <c r="A290" s="24"/>
      <c r="B290" s="56"/>
    </row>
    <row r="291" spans="1:2" x14ac:dyDescent="0.25">
      <c r="A291" s="24"/>
      <c r="B291" s="56"/>
    </row>
    <row r="292" spans="1:2" x14ac:dyDescent="0.25">
      <c r="A292" s="24"/>
      <c r="B292" s="56"/>
    </row>
    <row r="293" spans="1:2" x14ac:dyDescent="0.25">
      <c r="A293" s="24"/>
      <c r="B293" s="56"/>
    </row>
    <row r="294" spans="1:2" x14ac:dyDescent="0.25">
      <c r="A294" s="24"/>
      <c r="B294" s="56"/>
    </row>
    <row r="295" spans="1:2" x14ac:dyDescent="0.25">
      <c r="A295" s="24"/>
      <c r="B295" s="56"/>
    </row>
    <row r="296" spans="1:2" x14ac:dyDescent="0.25">
      <c r="A296" s="24"/>
      <c r="B296" s="56"/>
    </row>
    <row r="298" spans="1:2" x14ac:dyDescent="0.25">
      <c r="A298" s="24"/>
      <c r="B298" s="56"/>
    </row>
    <row r="299" spans="1:2" x14ac:dyDescent="0.25">
      <c r="A299" s="24"/>
      <c r="B299" s="56"/>
    </row>
    <row r="300" spans="1:2" x14ac:dyDescent="0.25">
      <c r="A300" s="24"/>
      <c r="B300" s="56"/>
    </row>
    <row r="301" spans="1:2" x14ac:dyDescent="0.25">
      <c r="A301" s="24"/>
      <c r="B301" s="56"/>
    </row>
    <row r="302" spans="1:2" x14ac:dyDescent="0.25">
      <c r="A302" s="24"/>
      <c r="B302" s="56"/>
    </row>
    <row r="304" spans="1:2" x14ac:dyDescent="0.25">
      <c r="A304" s="24"/>
      <c r="B304" s="56"/>
    </row>
    <row r="305" spans="1:2" x14ac:dyDescent="0.25">
      <c r="A305" s="24"/>
      <c r="B305" s="56"/>
    </row>
    <row r="306" spans="1:2" x14ac:dyDescent="0.25">
      <c r="A306" s="24"/>
      <c r="B306" s="56"/>
    </row>
    <row r="307" spans="1:2" x14ac:dyDescent="0.25">
      <c r="A307" s="24"/>
      <c r="B307" s="56"/>
    </row>
    <row r="309" spans="1:2" x14ac:dyDescent="0.25">
      <c r="A309" s="24"/>
      <c r="B309" s="56"/>
    </row>
    <row r="310" spans="1:2" x14ac:dyDescent="0.25">
      <c r="A310" s="24"/>
      <c r="B310" s="56"/>
    </row>
    <row r="311" spans="1:2" x14ac:dyDescent="0.25">
      <c r="A311" s="24"/>
      <c r="B311" s="56"/>
    </row>
    <row r="312" spans="1:2" x14ac:dyDescent="0.25">
      <c r="A312" s="24"/>
      <c r="B312" s="56"/>
    </row>
    <row r="314" spans="1:2" x14ac:dyDescent="0.25">
      <c r="A314" s="24"/>
      <c r="B314" s="56"/>
    </row>
    <row r="315" spans="1:2" x14ac:dyDescent="0.25">
      <c r="A315" s="24"/>
      <c r="B315" s="56"/>
    </row>
    <row r="316" spans="1:2" x14ac:dyDescent="0.25">
      <c r="A316" s="24"/>
      <c r="B316" s="56"/>
    </row>
    <row r="317" spans="1:2" x14ac:dyDescent="0.25">
      <c r="A317" s="24"/>
      <c r="B317" s="56"/>
    </row>
    <row r="318" spans="1:2" x14ac:dyDescent="0.25">
      <c r="A318" s="24"/>
      <c r="B318" s="56"/>
    </row>
    <row r="319" spans="1:2" x14ac:dyDescent="0.25">
      <c r="A319" s="24"/>
      <c r="B319" s="56"/>
    </row>
    <row r="320" spans="1:2" x14ac:dyDescent="0.25">
      <c r="A320" s="24"/>
      <c r="B320" s="56"/>
    </row>
    <row r="321" spans="1:2" x14ac:dyDescent="0.25">
      <c r="A321" s="24"/>
      <c r="B321" s="56"/>
    </row>
    <row r="322" spans="1:2" x14ac:dyDescent="0.25">
      <c r="A322" s="24"/>
      <c r="B322" s="56"/>
    </row>
    <row r="323" spans="1:2" x14ac:dyDescent="0.25">
      <c r="A323" s="24"/>
      <c r="B323" s="56"/>
    </row>
    <row r="324" spans="1:2" x14ac:dyDescent="0.25">
      <c r="A324" s="24"/>
      <c r="B324" s="56"/>
    </row>
    <row r="326" spans="1:2" x14ac:dyDescent="0.25">
      <c r="A326" s="24"/>
      <c r="B326" s="56"/>
    </row>
    <row r="328" spans="1:2" x14ac:dyDescent="0.25">
      <c r="A328" s="24"/>
      <c r="B328" s="56"/>
    </row>
    <row r="329" spans="1:2" x14ac:dyDescent="0.25">
      <c r="A329" s="24"/>
      <c r="B329" s="56"/>
    </row>
    <row r="330" spans="1:2" x14ac:dyDescent="0.25">
      <c r="A330" s="24"/>
      <c r="B330" s="56"/>
    </row>
    <row r="331" spans="1:2" x14ac:dyDescent="0.25">
      <c r="A331" s="24"/>
      <c r="B331" s="56"/>
    </row>
    <row r="332" spans="1:2" x14ac:dyDescent="0.25">
      <c r="A332" s="24"/>
      <c r="B332" s="56"/>
    </row>
    <row r="333" spans="1:2" x14ac:dyDescent="0.25">
      <c r="A333" s="24"/>
      <c r="B333" s="56"/>
    </row>
    <row r="334" spans="1:2" x14ac:dyDescent="0.25">
      <c r="A334" s="24"/>
      <c r="B334" s="56"/>
    </row>
    <row r="335" spans="1:2" x14ac:dyDescent="0.25">
      <c r="A335" s="24"/>
      <c r="B335" s="56"/>
    </row>
    <row r="337" spans="1:2" x14ac:dyDescent="0.25">
      <c r="A337" s="24"/>
      <c r="B337" s="56"/>
    </row>
    <row r="338" spans="1:2" x14ac:dyDescent="0.25">
      <c r="A338" s="24"/>
      <c r="B338" s="56"/>
    </row>
    <row r="339" spans="1:2" x14ac:dyDescent="0.25">
      <c r="A339" s="24"/>
      <c r="B339" s="56"/>
    </row>
    <row r="340" spans="1:2" x14ac:dyDescent="0.25">
      <c r="A340" s="24"/>
      <c r="B340" s="56"/>
    </row>
    <row r="341" spans="1:2" ht="15.75" customHeight="1" x14ac:dyDescent="0.25">
      <c r="A341" s="24"/>
      <c r="B341" s="56"/>
    </row>
    <row r="342" spans="1:2" ht="15.75" customHeight="1" x14ac:dyDescent="0.25">
      <c r="A342" s="24"/>
      <c r="B342" s="56"/>
    </row>
    <row r="343" spans="1:2" ht="15" customHeight="1" x14ac:dyDescent="0.25">
      <c r="A343" s="24"/>
      <c r="B343" s="56"/>
    </row>
    <row r="344" spans="1:2" x14ac:dyDescent="0.25">
      <c r="A344" s="24"/>
      <c r="B344" s="56"/>
    </row>
    <row r="346" spans="1:2" x14ac:dyDescent="0.25">
      <c r="A346" s="24"/>
      <c r="B346" s="56"/>
    </row>
    <row r="347" spans="1:2" x14ac:dyDescent="0.25">
      <c r="A347" s="24"/>
      <c r="B347" s="56"/>
    </row>
    <row r="348" spans="1:2" x14ac:dyDescent="0.25">
      <c r="A348" s="24"/>
      <c r="B348" s="56"/>
    </row>
    <row r="349" spans="1:2" x14ac:dyDescent="0.25">
      <c r="A349" s="24"/>
      <c r="B349" s="56"/>
    </row>
    <row r="350" spans="1:2" x14ac:dyDescent="0.25">
      <c r="A350" s="24"/>
      <c r="B350" s="56"/>
    </row>
    <row r="351" spans="1:2" ht="15" customHeight="1" x14ac:dyDescent="0.25">
      <c r="A351" s="24"/>
      <c r="B351" s="56"/>
    </row>
    <row r="352" spans="1:2" x14ac:dyDescent="0.25">
      <c r="A352" s="24"/>
      <c r="B352" s="56"/>
    </row>
    <row r="354" spans="1:2" x14ac:dyDescent="0.25">
      <c r="A354" s="24"/>
      <c r="B354" s="56"/>
    </row>
    <row r="355" spans="1:2" x14ac:dyDescent="0.25">
      <c r="A355" s="24"/>
      <c r="B355" s="56"/>
    </row>
    <row r="357" spans="1:2" ht="15.75" customHeight="1" x14ac:dyDescent="0.25">
      <c r="A357" s="24"/>
      <c r="B357" s="56"/>
    </row>
    <row r="358" spans="1:2" ht="15.75" customHeight="1" x14ac:dyDescent="0.25">
      <c r="A358" s="24"/>
      <c r="B358" s="56"/>
    </row>
    <row r="359" spans="1:2" ht="15" customHeight="1" x14ac:dyDescent="0.25">
      <c r="A359" s="24"/>
      <c r="B359" s="56"/>
    </row>
    <row r="360" spans="1:2" x14ac:dyDescent="0.25">
      <c r="A360" s="24"/>
      <c r="B360" s="56"/>
    </row>
    <row r="361" spans="1:2" x14ac:dyDescent="0.25">
      <c r="A361" s="24"/>
      <c r="B361" s="56"/>
    </row>
    <row r="362" spans="1:2" x14ac:dyDescent="0.25">
      <c r="A362" s="24"/>
      <c r="B362" s="56"/>
    </row>
    <row r="364" spans="1:2" x14ac:dyDescent="0.25">
      <c r="A364" s="24"/>
      <c r="B364" s="56"/>
    </row>
    <row r="365" spans="1:2" x14ac:dyDescent="0.25">
      <c r="A365" s="24"/>
      <c r="B365" s="56"/>
    </row>
    <row r="366" spans="1:2" x14ac:dyDescent="0.25">
      <c r="A366" s="24"/>
      <c r="B366" s="56"/>
    </row>
    <row r="367" spans="1:2" x14ac:dyDescent="0.25">
      <c r="A367" s="24"/>
      <c r="B367" s="56"/>
    </row>
    <row r="368" spans="1:2" x14ac:dyDescent="0.25">
      <c r="A368" s="24"/>
      <c r="B368" s="56"/>
    </row>
    <row r="369" spans="1:2" x14ac:dyDescent="0.25">
      <c r="A369" s="24"/>
      <c r="B369" s="56"/>
    </row>
    <row r="370" spans="1:2" x14ac:dyDescent="0.25">
      <c r="A370" s="24"/>
      <c r="B370" s="56"/>
    </row>
    <row r="371" spans="1:2" ht="15.75" customHeight="1" x14ac:dyDescent="0.25">
      <c r="A371" s="24"/>
      <c r="B371" s="56"/>
    </row>
    <row r="372" spans="1:2" ht="15.75" customHeight="1" x14ac:dyDescent="0.25">
      <c r="A372" s="24"/>
      <c r="B372" s="56"/>
    </row>
    <row r="373" spans="1:2" x14ac:dyDescent="0.25">
      <c r="A373" s="24"/>
      <c r="B373" s="56"/>
    </row>
    <row r="374" spans="1:2" x14ac:dyDescent="0.25">
      <c r="A374" s="24"/>
      <c r="B374" s="56"/>
    </row>
    <row r="375" spans="1:2" x14ac:dyDescent="0.25">
      <c r="A375" s="24"/>
      <c r="B375" s="56"/>
    </row>
    <row r="376" spans="1:2" x14ac:dyDescent="0.25">
      <c r="A376" s="24"/>
      <c r="B376" s="56"/>
    </row>
    <row r="377" spans="1:2" x14ac:dyDescent="0.25">
      <c r="A377" s="24"/>
      <c r="B377" s="56"/>
    </row>
    <row r="378" spans="1:2" x14ac:dyDescent="0.25">
      <c r="A378" s="24"/>
      <c r="B378" s="56"/>
    </row>
    <row r="379" spans="1:2" x14ac:dyDescent="0.25">
      <c r="A379" s="24"/>
      <c r="B379" s="56"/>
    </row>
    <row r="380" spans="1:2" x14ac:dyDescent="0.25">
      <c r="A380" s="24"/>
      <c r="B380" s="56"/>
    </row>
    <row r="381" spans="1:2" x14ac:dyDescent="0.25">
      <c r="A381" s="24"/>
      <c r="B381" s="56"/>
    </row>
    <row r="383" spans="1:2" x14ac:dyDescent="0.25">
      <c r="A383" s="24"/>
      <c r="B383" s="56"/>
    </row>
    <row r="384" spans="1:2" x14ac:dyDescent="0.25">
      <c r="A384" s="24"/>
      <c r="B384" s="56"/>
    </row>
    <row r="385" spans="1:2" x14ac:dyDescent="0.25">
      <c r="A385" s="24"/>
      <c r="B385" s="56"/>
    </row>
    <row r="386" spans="1:2" x14ac:dyDescent="0.25">
      <c r="A386" s="24"/>
      <c r="B386" s="56"/>
    </row>
    <row r="388" spans="1:2" x14ac:dyDescent="0.25">
      <c r="A388" s="24"/>
      <c r="B388" s="56"/>
    </row>
    <row r="389" spans="1:2" x14ac:dyDescent="0.25">
      <c r="A389" s="24"/>
      <c r="B389" s="56"/>
    </row>
    <row r="390" spans="1:2" x14ac:dyDescent="0.25">
      <c r="A390" s="24"/>
      <c r="B390" s="56"/>
    </row>
    <row r="391" spans="1:2" x14ac:dyDescent="0.25">
      <c r="A391" s="24"/>
      <c r="B391" s="56"/>
    </row>
    <row r="392" spans="1:2" x14ac:dyDescent="0.25">
      <c r="A392" s="24"/>
      <c r="B392" s="56"/>
    </row>
    <row r="394" spans="1:2" x14ac:dyDescent="0.25">
      <c r="A394" s="24"/>
      <c r="B394" s="56"/>
    </row>
    <row r="395" spans="1:2" x14ac:dyDescent="0.25">
      <c r="A395" s="24"/>
      <c r="B395" s="56"/>
    </row>
    <row r="396" spans="1:2" x14ac:dyDescent="0.25">
      <c r="A396" s="24"/>
      <c r="B396" s="56"/>
    </row>
    <row r="397" spans="1:2" x14ac:dyDescent="0.25">
      <c r="A397" s="24"/>
      <c r="B397" s="56"/>
    </row>
    <row r="399" spans="1:2" x14ac:dyDescent="0.25">
      <c r="A399" s="24"/>
      <c r="B399" s="56"/>
    </row>
    <row r="400" spans="1:2" x14ac:dyDescent="0.25">
      <c r="A400" s="24"/>
      <c r="B400" s="56"/>
    </row>
    <row r="401" spans="1:2" x14ac:dyDescent="0.25">
      <c r="A401" s="24"/>
      <c r="B401" s="56"/>
    </row>
    <row r="402" spans="1:2" x14ac:dyDescent="0.25">
      <c r="A402" s="24"/>
      <c r="B402" s="56"/>
    </row>
    <row r="403" spans="1:2" x14ac:dyDescent="0.25">
      <c r="A403" s="24"/>
      <c r="B403" s="56"/>
    </row>
    <row r="404" spans="1:2" x14ac:dyDescent="0.25">
      <c r="A404" s="24"/>
      <c r="B404" s="56"/>
    </row>
    <row r="405" spans="1:2" x14ac:dyDescent="0.25">
      <c r="B405" s="56"/>
    </row>
    <row r="406" spans="1:2" x14ac:dyDescent="0.25">
      <c r="A406" s="24"/>
      <c r="B406" s="56"/>
    </row>
    <row r="407" spans="1:2" x14ac:dyDescent="0.25">
      <c r="A407" s="24"/>
      <c r="B407" s="56"/>
    </row>
    <row r="408" spans="1:2" x14ac:dyDescent="0.25">
      <c r="A408" s="24"/>
      <c r="B408" s="56"/>
    </row>
    <row r="409" spans="1:2" x14ac:dyDescent="0.25">
      <c r="A409" s="24"/>
      <c r="B409" s="56"/>
    </row>
    <row r="410" spans="1:2" x14ac:dyDescent="0.25">
      <c r="A410" s="24"/>
      <c r="B410" s="56"/>
    </row>
    <row r="411" spans="1:2" ht="15" customHeight="1" x14ac:dyDescent="0.25">
      <c r="A411" s="24"/>
      <c r="B411" s="56"/>
    </row>
    <row r="412" spans="1:2" x14ac:dyDescent="0.25">
      <c r="A412" s="24"/>
      <c r="B412" s="56"/>
    </row>
    <row r="413" spans="1:2" x14ac:dyDescent="0.25">
      <c r="A413" s="24"/>
      <c r="B413" s="56"/>
    </row>
    <row r="414" spans="1:2" x14ac:dyDescent="0.25">
      <c r="A414" s="24"/>
      <c r="B414" s="56"/>
    </row>
    <row r="416" spans="1:2" x14ac:dyDescent="0.25">
      <c r="A416" s="24"/>
      <c r="B416" s="56"/>
    </row>
    <row r="417" spans="1:2" x14ac:dyDescent="0.25">
      <c r="A417" s="24"/>
      <c r="B417" s="56"/>
    </row>
    <row r="418" spans="1:2" x14ac:dyDescent="0.25">
      <c r="A418" s="24"/>
      <c r="B418" s="56"/>
    </row>
    <row r="419" spans="1:2" x14ac:dyDescent="0.25">
      <c r="A419" s="24"/>
      <c r="B419" s="56"/>
    </row>
    <row r="421" spans="1:2" x14ac:dyDescent="0.25">
      <c r="A421" s="24"/>
      <c r="B421" s="56"/>
    </row>
    <row r="422" spans="1:2" x14ac:dyDescent="0.25">
      <c r="A422" s="24"/>
      <c r="B422" s="56"/>
    </row>
    <row r="423" spans="1:2" x14ac:dyDescent="0.25">
      <c r="A423" s="24"/>
      <c r="B423" s="56"/>
    </row>
    <row r="424" spans="1:2" x14ac:dyDescent="0.25">
      <c r="A424" s="24"/>
      <c r="B424" s="56"/>
    </row>
    <row r="425" spans="1:2" x14ac:dyDescent="0.25">
      <c r="A425" s="24"/>
      <c r="B425" s="56"/>
    </row>
    <row r="427" spans="1:2" x14ac:dyDescent="0.25">
      <c r="A427" s="24"/>
      <c r="B427" s="56"/>
    </row>
    <row r="428" spans="1:2" x14ac:dyDescent="0.25">
      <c r="B428" s="56"/>
    </row>
    <row r="429" spans="1:2" x14ac:dyDescent="0.25">
      <c r="A429" s="24"/>
      <c r="B429" s="56"/>
    </row>
    <row r="430" spans="1:2" x14ac:dyDescent="0.25">
      <c r="A430" s="24"/>
      <c r="B430" s="56"/>
    </row>
    <row r="431" spans="1:2" x14ac:dyDescent="0.25">
      <c r="A431" s="24"/>
      <c r="B431" s="56"/>
    </row>
    <row r="432" spans="1:2" x14ac:dyDescent="0.25">
      <c r="A432" s="24"/>
      <c r="B432" s="56"/>
    </row>
    <row r="433" spans="1:2" x14ac:dyDescent="0.25">
      <c r="A433" s="24"/>
      <c r="B433" s="56"/>
    </row>
    <row r="435" spans="1:2" x14ac:dyDescent="0.25">
      <c r="A435" s="24"/>
      <c r="B435" s="56"/>
    </row>
    <row r="436" spans="1:2" x14ac:dyDescent="0.25">
      <c r="A436" s="24"/>
      <c r="B436" s="56"/>
    </row>
    <row r="437" spans="1:2" x14ac:dyDescent="0.25">
      <c r="A437" s="24"/>
      <c r="B437" s="56"/>
    </row>
    <row r="438" spans="1:2" x14ac:dyDescent="0.25">
      <c r="A438" s="24"/>
      <c r="B438" s="56"/>
    </row>
    <row r="439" spans="1:2" x14ac:dyDescent="0.25">
      <c r="A439" s="24"/>
      <c r="B439" s="56"/>
    </row>
    <row r="440" spans="1:2" x14ac:dyDescent="0.25">
      <c r="A440" s="24"/>
      <c r="B440" s="56"/>
    </row>
    <row r="441" spans="1:2" x14ac:dyDescent="0.25">
      <c r="A441" s="24"/>
      <c r="B441" s="56"/>
    </row>
    <row r="442" spans="1:2" x14ac:dyDescent="0.25">
      <c r="A442" s="24"/>
      <c r="B442" s="56"/>
    </row>
    <row r="443" spans="1:2" x14ac:dyDescent="0.25">
      <c r="A443" s="24"/>
      <c r="B443" s="56"/>
    </row>
    <row r="445" spans="1:2" x14ac:dyDescent="0.25">
      <c r="B445" s="56"/>
    </row>
    <row r="446" spans="1:2" x14ac:dyDescent="0.25">
      <c r="B446" s="56"/>
    </row>
    <row r="447" spans="1:2" x14ac:dyDescent="0.25">
      <c r="A447" s="24"/>
      <c r="B447" s="56"/>
    </row>
    <row r="448" spans="1:2" x14ac:dyDescent="0.25">
      <c r="A448" s="24"/>
      <c r="B448" s="56"/>
    </row>
    <row r="449" spans="1:2" x14ac:dyDescent="0.25">
      <c r="A449" s="24"/>
      <c r="B449" s="56"/>
    </row>
    <row r="451" spans="1:2" x14ac:dyDescent="0.25">
      <c r="A451" s="24"/>
      <c r="B451" s="56"/>
    </row>
    <row r="452" spans="1:2" x14ac:dyDescent="0.25">
      <c r="A452" s="24"/>
      <c r="B452" s="56"/>
    </row>
    <row r="453" spans="1:2" x14ac:dyDescent="0.25">
      <c r="A453" s="24"/>
      <c r="B453" s="56"/>
    </row>
    <row r="455" spans="1:2" x14ac:dyDescent="0.25">
      <c r="A455" s="24"/>
      <c r="B455" s="56"/>
    </row>
    <row r="457" spans="1:2" x14ac:dyDescent="0.25">
      <c r="A457" s="24"/>
      <c r="B457" s="56"/>
    </row>
    <row r="459" spans="1:2" x14ac:dyDescent="0.25">
      <c r="A459" s="24"/>
      <c r="B459" s="56"/>
    </row>
    <row r="460" spans="1:2" x14ac:dyDescent="0.25">
      <c r="A460" s="24"/>
      <c r="B460" s="56"/>
    </row>
    <row r="461" spans="1:2" x14ac:dyDescent="0.25">
      <c r="A461" s="24"/>
      <c r="B461" s="56"/>
    </row>
    <row r="463" spans="1:2" x14ac:dyDescent="0.25">
      <c r="A463" s="24"/>
      <c r="B463" s="56"/>
    </row>
    <row r="464" spans="1:2" x14ac:dyDescent="0.25">
      <c r="A464" s="24"/>
      <c r="B464" s="56"/>
    </row>
    <row r="465" spans="1:2" x14ac:dyDescent="0.25">
      <c r="A465" s="24"/>
      <c r="B465" s="56"/>
    </row>
    <row r="476" spans="1:2" x14ac:dyDescent="0.25">
      <c r="A476" s="24"/>
      <c r="B476" s="56"/>
    </row>
    <row r="477" spans="1:2" x14ac:dyDescent="0.25">
      <c r="A477" s="24"/>
      <c r="B477" s="56"/>
    </row>
    <row r="478" spans="1:2" x14ac:dyDescent="0.25">
      <c r="A478" s="24"/>
      <c r="B478" s="56"/>
    </row>
    <row r="479" spans="1:2" x14ac:dyDescent="0.25">
      <c r="A479" s="24"/>
      <c r="B479" s="56"/>
    </row>
    <row r="480" spans="1:2" x14ac:dyDescent="0.25">
      <c r="A480" s="24"/>
      <c r="B480" s="56"/>
    </row>
    <row r="482" spans="1:2" x14ac:dyDescent="0.25">
      <c r="A482" s="24"/>
      <c r="B482" s="56"/>
    </row>
    <row r="483" spans="1:2" x14ac:dyDescent="0.25">
      <c r="A483" s="24"/>
      <c r="B483" s="56"/>
    </row>
    <row r="484" spans="1:2" x14ac:dyDescent="0.25">
      <c r="A484" s="24"/>
      <c r="B484" s="56"/>
    </row>
    <row r="485" spans="1:2" x14ac:dyDescent="0.25">
      <c r="A485" s="24"/>
      <c r="B485" s="56"/>
    </row>
    <row r="486" spans="1:2" x14ac:dyDescent="0.25">
      <c r="A486" s="24"/>
      <c r="B486" s="56"/>
    </row>
    <row r="487" spans="1:2" x14ac:dyDescent="0.25">
      <c r="A487" s="24"/>
      <c r="B487" s="56"/>
    </row>
    <row r="488" spans="1:2" x14ac:dyDescent="0.25">
      <c r="A488" s="24"/>
      <c r="B488" s="56"/>
    </row>
    <row r="490" spans="1:2" x14ac:dyDescent="0.25">
      <c r="A490" s="24"/>
      <c r="B490" s="56"/>
    </row>
    <row r="491" spans="1:2" x14ac:dyDescent="0.25">
      <c r="A491" s="24"/>
      <c r="B491" s="56"/>
    </row>
    <row r="492" spans="1:2" x14ac:dyDescent="0.25">
      <c r="A492" s="24"/>
      <c r="B492" s="56"/>
    </row>
    <row r="493" spans="1:2" x14ac:dyDescent="0.25">
      <c r="A493" s="24"/>
      <c r="B493" s="56"/>
    </row>
    <row r="494" spans="1:2" x14ac:dyDescent="0.25">
      <c r="A494" s="24"/>
      <c r="B494" s="56"/>
    </row>
    <row r="497" spans="1:2" x14ac:dyDescent="0.25">
      <c r="B497" s="56"/>
    </row>
    <row r="504" spans="1:2" x14ac:dyDescent="0.25">
      <c r="A504" s="24"/>
      <c r="B504" s="56"/>
    </row>
    <row r="505" spans="1:2" x14ac:dyDescent="0.25">
      <c r="A505" s="24"/>
      <c r="B505" s="56"/>
    </row>
    <row r="506" spans="1:2" x14ac:dyDescent="0.25">
      <c r="A506" s="24"/>
    </row>
    <row r="507" spans="1:2" x14ac:dyDescent="0.25">
      <c r="A507" s="24"/>
    </row>
    <row r="508" spans="1:2" x14ac:dyDescent="0.25">
      <c r="A508" s="24"/>
      <c r="B508" s="56"/>
    </row>
    <row r="509" spans="1:2" x14ac:dyDescent="0.25">
      <c r="A509" s="24"/>
    </row>
    <row r="512" spans="1:2" x14ac:dyDescent="0.25">
      <c r="A512" s="24"/>
      <c r="B512" s="56"/>
    </row>
    <row r="513" spans="1:2" x14ac:dyDescent="0.25">
      <c r="A513" s="24"/>
    </row>
    <row r="514" spans="1:2" x14ac:dyDescent="0.25">
      <c r="A514" s="24"/>
    </row>
    <row r="515" spans="1:2" x14ac:dyDescent="0.25">
      <c r="B515" s="56"/>
    </row>
    <row r="516" spans="1:2" x14ac:dyDescent="0.25">
      <c r="A516" s="24"/>
    </row>
    <row r="518" spans="1:2" x14ac:dyDescent="0.25">
      <c r="A518" s="24"/>
    </row>
    <row r="519" spans="1:2" x14ac:dyDescent="0.25">
      <c r="A519" s="24"/>
      <c r="B519" s="56"/>
    </row>
    <row r="520" spans="1:2" x14ac:dyDescent="0.25">
      <c r="A520" s="24"/>
      <c r="B520" s="5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79AE-016D-459B-983C-B9B0A8C207EB}">
  <dimension ref="A1:Q72"/>
  <sheetViews>
    <sheetView zoomScaleNormal="100" workbookViewId="0">
      <selection activeCell="A3" sqref="A3"/>
    </sheetView>
  </sheetViews>
  <sheetFormatPr defaultColWidth="9.140625" defaultRowHeight="15" x14ac:dyDescent="0.25"/>
  <cols>
    <col min="1" max="1" width="43.5703125" style="9" customWidth="1"/>
    <col min="2" max="2" width="4.5703125" style="9" customWidth="1"/>
    <col min="3" max="3" width="5.5703125" style="9" customWidth="1"/>
    <col min="4" max="4" width="5.42578125" style="9" customWidth="1"/>
    <col min="5" max="5" width="6.85546875" style="9" customWidth="1"/>
    <col min="6" max="6" width="5" style="9" customWidth="1"/>
    <col min="7" max="7" width="5.7109375" style="9" customWidth="1"/>
    <col min="8" max="8" width="5.140625" style="9" customWidth="1"/>
    <col min="9" max="9" width="4.85546875" style="9" customWidth="1"/>
    <col min="10" max="10" width="13.42578125" style="9" customWidth="1"/>
    <col min="11" max="11" width="25.5703125" style="9" customWidth="1"/>
    <col min="12" max="16384" width="9.140625" style="9"/>
  </cols>
  <sheetData>
    <row r="1" spans="1:17" ht="30" x14ac:dyDescent="0.4">
      <c r="A1" s="1" t="s">
        <v>150</v>
      </c>
      <c r="B1" s="165"/>
      <c r="C1" s="165"/>
      <c r="D1" s="165"/>
      <c r="E1" s="165"/>
      <c r="F1" s="165"/>
      <c r="G1" s="165"/>
      <c r="H1" s="165"/>
      <c r="I1" s="165"/>
      <c r="J1" s="165"/>
      <c r="K1" s="165"/>
      <c r="L1" s="165"/>
      <c r="M1" s="165"/>
      <c r="N1" s="165"/>
      <c r="O1" s="165"/>
      <c r="P1" s="165"/>
      <c r="Q1" s="165"/>
    </row>
    <row r="2" spans="1:17" ht="8.25" customHeight="1" x14ac:dyDescent="0.25">
      <c r="A2" s="8"/>
      <c r="B2" s="8"/>
      <c r="C2" s="8"/>
      <c r="D2" s="8"/>
      <c r="E2" s="8"/>
      <c r="F2" s="8"/>
      <c r="G2" s="8"/>
      <c r="H2" s="165"/>
      <c r="I2" s="165"/>
      <c r="J2" s="165"/>
      <c r="K2" s="165"/>
      <c r="L2" s="165"/>
      <c r="M2" s="165"/>
      <c r="N2" s="165"/>
      <c r="O2" s="165"/>
      <c r="P2" s="165"/>
      <c r="Q2" s="165"/>
    </row>
    <row r="3" spans="1:17" ht="15.75" x14ac:dyDescent="0.25">
      <c r="A3" s="162" t="s">
        <v>151</v>
      </c>
      <c r="B3" s="165"/>
      <c r="C3" s="165"/>
      <c r="D3" s="165"/>
      <c r="E3" s="165"/>
      <c r="F3" s="165"/>
      <c r="G3" s="165"/>
      <c r="H3" s="165"/>
      <c r="I3" s="165"/>
      <c r="J3" s="165"/>
      <c r="K3" s="165"/>
      <c r="L3" s="165"/>
      <c r="M3" s="165"/>
      <c r="N3" s="165"/>
      <c r="O3" s="165"/>
      <c r="P3" s="165"/>
      <c r="Q3" s="165"/>
    </row>
    <row r="5" spans="1:17" s="13" customFormat="1" ht="45" customHeight="1" x14ac:dyDescent="0.3">
      <c r="A5" s="12" t="s">
        <v>152</v>
      </c>
      <c r="B5" s="171"/>
      <c r="C5" s="171"/>
      <c r="D5" s="171"/>
      <c r="E5" s="171"/>
      <c r="F5" s="171"/>
      <c r="G5" s="171"/>
      <c r="H5" s="171"/>
      <c r="I5" s="171"/>
      <c r="J5" s="171"/>
      <c r="K5" s="171"/>
      <c r="L5" s="171"/>
      <c r="M5" s="171"/>
      <c r="N5" s="171"/>
      <c r="O5" s="171"/>
      <c r="P5" s="171"/>
      <c r="Q5" s="171"/>
    </row>
    <row r="6" spans="1:17" s="17" customFormat="1" x14ac:dyDescent="0.25">
      <c r="A6" s="2" t="s">
        <v>153</v>
      </c>
      <c r="B6" s="165"/>
      <c r="C6" s="165"/>
      <c r="D6" s="165"/>
      <c r="E6" s="165"/>
      <c r="F6" s="165"/>
      <c r="G6" s="165"/>
      <c r="H6" s="165"/>
      <c r="I6" s="165"/>
      <c r="J6" s="165"/>
      <c r="K6" s="165"/>
      <c r="L6" s="165"/>
      <c r="M6" s="165"/>
      <c r="N6" s="165"/>
      <c r="O6" s="165"/>
      <c r="P6" s="165"/>
      <c r="Q6" s="165"/>
    </row>
    <row r="7" spans="1:17" s="17" customFormat="1" x14ac:dyDescent="0.25">
      <c r="A7" s="19" t="s">
        <v>154</v>
      </c>
      <c r="B7" s="171"/>
      <c r="C7" s="171"/>
      <c r="D7" s="171"/>
      <c r="E7" s="171"/>
      <c r="F7" s="171"/>
      <c r="G7" s="165"/>
      <c r="H7" s="165"/>
      <c r="I7" s="165"/>
      <c r="J7" s="165"/>
      <c r="K7" s="165"/>
      <c r="L7" s="165"/>
      <c r="M7" s="165"/>
      <c r="N7" s="165"/>
      <c r="O7" s="165"/>
      <c r="P7" s="165"/>
      <c r="Q7" s="165"/>
    </row>
    <row r="8" spans="1:17" s="17" customFormat="1" ht="15.75" thickBot="1" x14ac:dyDescent="0.3">
      <c r="A8" s="171"/>
      <c r="B8" s="171"/>
      <c r="C8" s="171"/>
      <c r="D8" s="171"/>
      <c r="E8" s="171"/>
      <c r="F8" s="171"/>
      <c r="G8" s="165"/>
      <c r="H8" s="165"/>
      <c r="I8" s="165"/>
      <c r="J8" s="165"/>
      <c r="K8" s="45"/>
      <c r="L8" s="166" t="s">
        <v>155</v>
      </c>
      <c r="M8" s="166"/>
      <c r="N8" s="53"/>
      <c r="O8" s="167" t="s">
        <v>156</v>
      </c>
      <c r="P8" s="167"/>
      <c r="Q8" s="167"/>
    </row>
    <row r="9" spans="1:17" s="17" customFormat="1" ht="24.75" customHeight="1" thickBot="1" x14ac:dyDescent="0.3">
      <c r="A9" s="4" t="s">
        <v>157</v>
      </c>
      <c r="B9" s="174" t="s">
        <v>158</v>
      </c>
      <c r="C9" s="175"/>
      <c r="D9" s="5" t="s">
        <v>159</v>
      </c>
      <c r="E9" s="5" t="s">
        <v>160</v>
      </c>
      <c r="F9" s="174" t="s">
        <v>161</v>
      </c>
      <c r="G9" s="175"/>
      <c r="H9" s="5" t="s">
        <v>159</v>
      </c>
      <c r="I9" s="5" t="s">
        <v>160</v>
      </c>
      <c r="J9" s="165"/>
      <c r="K9" s="166" t="s">
        <v>157</v>
      </c>
      <c r="L9" s="46" t="s">
        <v>162</v>
      </c>
      <c r="M9" s="166" t="s">
        <v>163</v>
      </c>
      <c r="N9" s="53" t="s">
        <v>164</v>
      </c>
      <c r="O9" s="44" t="s">
        <v>165</v>
      </c>
      <c r="P9" s="167" t="s">
        <v>163</v>
      </c>
      <c r="Q9" s="167" t="s">
        <v>164</v>
      </c>
    </row>
    <row r="10" spans="1:17" s="17" customFormat="1" ht="15.75" thickBot="1" x14ac:dyDescent="0.3">
      <c r="A10" s="6" t="s">
        <v>166</v>
      </c>
      <c r="B10" s="109">
        <v>67</v>
      </c>
      <c r="C10" s="110">
        <f>B10/$B$12</f>
        <v>0.63809523809523805</v>
      </c>
      <c r="D10" s="110">
        <v>0.57999999999999996</v>
      </c>
      <c r="E10" s="110">
        <v>0.69</v>
      </c>
      <c r="F10" s="111">
        <v>75</v>
      </c>
      <c r="G10" s="110">
        <f>F10/$F$12</f>
        <v>0.75757575757575757</v>
      </c>
      <c r="H10" s="110">
        <v>0.7</v>
      </c>
      <c r="I10" s="110">
        <v>0.81</v>
      </c>
      <c r="J10" s="165"/>
      <c r="K10" s="58" t="s">
        <v>166</v>
      </c>
      <c r="L10" s="117">
        <f>C10</f>
        <v>0.63809523809523805</v>
      </c>
      <c r="M10" s="117">
        <f>C10-D10</f>
        <v>5.8095238095238089E-2</v>
      </c>
      <c r="N10" s="118">
        <f>E10-C10</f>
        <v>5.1904761904761898E-2</v>
      </c>
      <c r="O10" s="119">
        <f t="shared" ref="O10:O11" si="0">G10</f>
        <v>0.75757575757575757</v>
      </c>
      <c r="P10" s="119">
        <f>G10-H10</f>
        <v>5.7575757575757613E-2</v>
      </c>
      <c r="Q10" s="119">
        <f>I10-G10</f>
        <v>5.2424242424242484E-2</v>
      </c>
    </row>
    <row r="11" spans="1:17" s="17" customFormat="1" ht="15.75" thickBot="1" x14ac:dyDescent="0.3">
      <c r="A11" s="6" t="s">
        <v>167</v>
      </c>
      <c r="B11" s="109">
        <v>38</v>
      </c>
      <c r="C11" s="110">
        <f>B11/$B$12</f>
        <v>0.3619047619047619</v>
      </c>
      <c r="D11" s="110">
        <v>0.3</v>
      </c>
      <c r="E11" s="110">
        <v>0.41</v>
      </c>
      <c r="F11" s="111">
        <v>24</v>
      </c>
      <c r="G11" s="110">
        <f>F11/$F$12</f>
        <v>0.24242424242424243</v>
      </c>
      <c r="H11" s="110">
        <v>0.21</v>
      </c>
      <c r="I11" s="110">
        <v>0.27</v>
      </c>
      <c r="J11" s="165"/>
      <c r="K11" s="58" t="s">
        <v>167</v>
      </c>
      <c r="L11" s="117">
        <f t="shared" ref="L11" si="1">C11</f>
        <v>0.3619047619047619</v>
      </c>
      <c r="M11" s="117">
        <f t="shared" ref="M11" si="2">C11-D11</f>
        <v>6.1904761904761907E-2</v>
      </c>
      <c r="N11" s="118">
        <f t="shared" ref="N11" si="3">E11-C11</f>
        <v>4.809523809523808E-2</v>
      </c>
      <c r="O11" s="119">
        <f t="shared" si="0"/>
        <v>0.24242424242424243</v>
      </c>
      <c r="P11" s="119">
        <f t="shared" ref="P11" si="4">G11-H11</f>
        <v>3.2424242424242439E-2</v>
      </c>
      <c r="Q11" s="119">
        <f t="shared" ref="Q11" si="5">I11-G11</f>
        <v>2.7575757575757587E-2</v>
      </c>
    </row>
    <row r="12" spans="1:17" s="17" customFormat="1" ht="15.75" thickBot="1" x14ac:dyDescent="0.3">
      <c r="A12" s="7" t="s">
        <v>168</v>
      </c>
      <c r="B12" s="109">
        <f>SUM(B10:B11)</f>
        <v>105</v>
      </c>
      <c r="C12" s="112"/>
      <c r="D12" s="112"/>
      <c r="E12" s="112"/>
      <c r="F12" s="109">
        <f>SUM(F10:F11)</f>
        <v>99</v>
      </c>
      <c r="G12" s="112"/>
      <c r="H12" s="111"/>
      <c r="I12" s="112"/>
      <c r="J12" s="165"/>
      <c r="K12" s="57" t="s">
        <v>168</v>
      </c>
      <c r="L12" s="117">
        <f>SUM(L10:L11)</f>
        <v>1</v>
      </c>
      <c r="M12" s="117"/>
      <c r="N12" s="118"/>
      <c r="O12" s="119">
        <f>SUM(O10:O11)</f>
        <v>1</v>
      </c>
      <c r="P12" s="119"/>
      <c r="Q12" s="119"/>
    </row>
    <row r="13" spans="1:17" x14ac:dyDescent="0.25">
      <c r="A13" s="165"/>
      <c r="B13" s="165"/>
      <c r="C13" s="165"/>
      <c r="D13" s="165"/>
      <c r="E13" s="165"/>
      <c r="F13" s="165"/>
      <c r="G13" s="165"/>
      <c r="H13" s="165"/>
      <c r="I13" s="165"/>
      <c r="J13" s="165"/>
      <c r="K13" s="165"/>
      <c r="L13" s="165"/>
      <c r="M13" s="165"/>
      <c r="N13" s="165"/>
      <c r="O13" s="165"/>
      <c r="P13" s="165"/>
      <c r="Q13" s="165"/>
    </row>
    <row r="14" spans="1:17" ht="22.5" x14ac:dyDescent="0.3">
      <c r="A14" s="12" t="s">
        <v>169</v>
      </c>
      <c r="B14" s="171"/>
      <c r="C14" s="171"/>
      <c r="D14" s="171"/>
      <c r="E14" s="171"/>
      <c r="F14" s="171"/>
      <c r="G14" s="171"/>
      <c r="H14" s="171"/>
      <c r="I14" s="171"/>
      <c r="J14" s="165"/>
      <c r="K14" s="165"/>
      <c r="L14" s="165"/>
      <c r="M14" s="165"/>
      <c r="N14" s="165"/>
      <c r="O14" s="165"/>
      <c r="P14" s="165"/>
      <c r="Q14" s="165"/>
    </row>
    <row r="15" spans="1:17" x14ac:dyDescent="0.25">
      <c r="A15" s="2" t="s">
        <v>170</v>
      </c>
      <c r="B15" s="165"/>
      <c r="C15" s="165"/>
      <c r="D15" s="165"/>
      <c r="E15" s="165"/>
      <c r="F15" s="165"/>
      <c r="G15" s="165"/>
      <c r="H15" s="165"/>
      <c r="I15" s="165"/>
      <c r="J15" s="165"/>
      <c r="K15" s="165"/>
      <c r="L15" s="165"/>
      <c r="M15" s="165"/>
      <c r="N15" s="165"/>
      <c r="O15" s="165"/>
      <c r="P15" s="165"/>
      <c r="Q15" s="165"/>
    </row>
    <row r="16" spans="1:17" x14ac:dyDescent="0.25">
      <c r="A16" s="19" t="s">
        <v>171</v>
      </c>
      <c r="B16" s="171"/>
      <c r="C16" s="171"/>
      <c r="D16" s="171"/>
      <c r="E16" s="171"/>
      <c r="F16" s="171"/>
      <c r="G16" s="165"/>
      <c r="H16" s="165"/>
      <c r="I16" s="165"/>
      <c r="J16" s="165"/>
      <c r="K16" s="165"/>
      <c r="L16" s="165"/>
      <c r="M16" s="165"/>
      <c r="N16" s="165"/>
      <c r="O16" s="165"/>
      <c r="P16" s="165"/>
      <c r="Q16" s="165"/>
    </row>
    <row r="17" spans="1:17" ht="12" customHeight="1" thickBot="1" x14ac:dyDescent="0.3">
      <c r="A17" s="171"/>
      <c r="B17" s="171"/>
      <c r="C17" s="171"/>
      <c r="D17" s="171"/>
      <c r="E17" s="171"/>
      <c r="F17" s="171"/>
      <c r="G17" s="165"/>
      <c r="H17" s="165"/>
      <c r="I17" s="165"/>
      <c r="J17" s="165"/>
      <c r="K17" s="45"/>
      <c r="L17" s="172" t="s">
        <v>155</v>
      </c>
      <c r="M17" s="172"/>
      <c r="N17" s="172"/>
      <c r="O17" s="173" t="s">
        <v>156</v>
      </c>
      <c r="P17" s="173"/>
      <c r="Q17" s="173"/>
    </row>
    <row r="18" spans="1:17" ht="31.5" customHeight="1" thickBot="1" x14ac:dyDescent="0.3">
      <c r="A18" s="84" t="s">
        <v>157</v>
      </c>
      <c r="B18" s="176" t="s">
        <v>172</v>
      </c>
      <c r="C18" s="177"/>
      <c r="D18" s="170" t="s">
        <v>159</v>
      </c>
      <c r="E18" s="170" t="s">
        <v>160</v>
      </c>
      <c r="F18" s="176" t="s">
        <v>173</v>
      </c>
      <c r="G18" s="177"/>
      <c r="H18" s="170" t="s">
        <v>159</v>
      </c>
      <c r="I18" s="170" t="s">
        <v>160</v>
      </c>
      <c r="J18" s="165"/>
      <c r="K18" s="166" t="s">
        <v>157</v>
      </c>
      <c r="L18" s="82" t="s">
        <v>174</v>
      </c>
      <c r="M18" s="80" t="s">
        <v>163</v>
      </c>
      <c r="N18" s="80" t="s">
        <v>164</v>
      </c>
      <c r="O18" s="83" t="s">
        <v>175</v>
      </c>
      <c r="P18" s="81" t="s">
        <v>163</v>
      </c>
      <c r="Q18" s="81" t="s">
        <v>164</v>
      </c>
    </row>
    <row r="19" spans="1:17" ht="15.75" thickBot="1" x14ac:dyDescent="0.3">
      <c r="A19" s="11" t="s">
        <v>176</v>
      </c>
      <c r="B19" s="111">
        <v>12</v>
      </c>
      <c r="C19" s="113">
        <f>B19/$B$37</f>
        <v>0.11428571428571428</v>
      </c>
      <c r="D19" s="114">
        <v>0.05</v>
      </c>
      <c r="E19" s="114">
        <v>0.13</v>
      </c>
      <c r="F19" s="115">
        <v>10</v>
      </c>
      <c r="G19" s="114">
        <f>F19/$F$37</f>
        <v>0.10101010101010101</v>
      </c>
      <c r="H19" s="114">
        <v>0.05</v>
      </c>
      <c r="I19" s="114">
        <v>0.11</v>
      </c>
      <c r="J19" s="165"/>
      <c r="K19" s="48" t="s">
        <v>177</v>
      </c>
      <c r="L19" s="117">
        <f>C19</f>
        <v>0.11428571428571428</v>
      </c>
      <c r="M19" s="117">
        <f>C19-D19</f>
        <v>6.4285714285714279E-2</v>
      </c>
      <c r="N19" s="117">
        <f>E19-C19</f>
        <v>1.5714285714285722E-2</v>
      </c>
      <c r="O19" s="119">
        <f>G19</f>
        <v>0.10101010101010101</v>
      </c>
      <c r="P19" s="119">
        <f>G19-H19</f>
        <v>5.1010101010101006E-2</v>
      </c>
      <c r="Q19" s="119">
        <f t="shared" ref="Q19:Q36" si="6">I19-G19</f>
        <v>8.9898989898989923E-3</v>
      </c>
    </row>
    <row r="20" spans="1:17" ht="15.75" thickBot="1" x14ac:dyDescent="0.3">
      <c r="A20" s="11" t="s">
        <v>178</v>
      </c>
      <c r="B20" s="111">
        <v>6</v>
      </c>
      <c r="C20" s="113">
        <f t="shared" ref="C20:C36" si="7">B20/$B$37</f>
        <v>5.7142857142857141E-2</v>
      </c>
      <c r="D20" s="114">
        <v>0.03</v>
      </c>
      <c r="E20" s="114">
        <v>0.1</v>
      </c>
      <c r="F20" s="115">
        <v>11</v>
      </c>
      <c r="G20" s="114">
        <f t="shared" ref="G20:G36" si="8">F20/$F$37</f>
        <v>0.1111111111111111</v>
      </c>
      <c r="H20" s="114">
        <v>0</v>
      </c>
      <c r="I20" s="114">
        <v>0.12</v>
      </c>
      <c r="J20" s="165"/>
      <c r="K20" s="48" t="s">
        <v>179</v>
      </c>
      <c r="L20" s="117">
        <f t="shared" ref="L20:L36" si="9">C20</f>
        <v>5.7142857142857141E-2</v>
      </c>
      <c r="M20" s="117">
        <f t="shared" ref="M20:M36" si="10">C20-D20</f>
        <v>2.7142857142857142E-2</v>
      </c>
      <c r="N20" s="117">
        <f t="shared" ref="N20:N36" si="11">E20-C20</f>
        <v>4.2857142857142864E-2</v>
      </c>
      <c r="O20" s="119">
        <f t="shared" ref="O20:O36" si="12">G20</f>
        <v>0.1111111111111111</v>
      </c>
      <c r="P20" s="119">
        <f t="shared" ref="P20:P36" si="13">G20-H20</f>
        <v>0.1111111111111111</v>
      </c>
      <c r="Q20" s="119">
        <f t="shared" si="6"/>
        <v>8.8888888888888906E-3</v>
      </c>
    </row>
    <row r="21" spans="1:17" ht="15.75" thickBot="1" x14ac:dyDescent="0.3">
      <c r="A21" s="11" t="s">
        <v>180</v>
      </c>
      <c r="B21" s="111">
        <v>5</v>
      </c>
      <c r="C21" s="113">
        <f t="shared" si="7"/>
        <v>4.7619047619047616E-2</v>
      </c>
      <c r="D21" s="114">
        <v>0.01</v>
      </c>
      <c r="E21" s="114">
        <v>0.06</v>
      </c>
      <c r="F21" s="115">
        <v>4</v>
      </c>
      <c r="G21" s="114">
        <f t="shared" si="8"/>
        <v>4.0404040404040407E-2</v>
      </c>
      <c r="H21" s="114">
        <v>0.01</v>
      </c>
      <c r="I21" s="114">
        <v>0.06</v>
      </c>
      <c r="J21" s="165"/>
      <c r="K21" s="48" t="s">
        <v>181</v>
      </c>
      <c r="L21" s="117">
        <f t="shared" si="9"/>
        <v>4.7619047619047616E-2</v>
      </c>
      <c r="M21" s="117">
        <f t="shared" si="10"/>
        <v>3.7619047619047614E-2</v>
      </c>
      <c r="N21" s="117">
        <f t="shared" si="11"/>
        <v>1.2380952380952381E-2</v>
      </c>
      <c r="O21" s="119">
        <f t="shared" si="12"/>
        <v>4.0404040404040407E-2</v>
      </c>
      <c r="P21" s="119">
        <f t="shared" si="13"/>
        <v>3.0404040404040406E-2</v>
      </c>
      <c r="Q21" s="119">
        <f t="shared" si="6"/>
        <v>1.959595959595959E-2</v>
      </c>
    </row>
    <row r="22" spans="1:17" ht="15.75" thickBot="1" x14ac:dyDescent="0.3">
      <c r="A22" s="11" t="s">
        <v>182</v>
      </c>
      <c r="B22" s="111">
        <v>10</v>
      </c>
      <c r="C22" s="113">
        <f t="shared" si="7"/>
        <v>9.5238095238095233E-2</v>
      </c>
      <c r="D22" s="114">
        <v>0.05</v>
      </c>
      <c r="E22" s="114">
        <v>0.12</v>
      </c>
      <c r="F22" s="115">
        <v>5</v>
      </c>
      <c r="G22" s="114">
        <f t="shared" si="8"/>
        <v>5.0505050505050504E-2</v>
      </c>
      <c r="H22" s="114">
        <v>0.01</v>
      </c>
      <c r="I22" s="114">
        <v>0.06</v>
      </c>
      <c r="J22" s="165"/>
      <c r="K22" s="48" t="s">
        <v>183</v>
      </c>
      <c r="L22" s="117">
        <f t="shared" si="9"/>
        <v>9.5238095238095233E-2</v>
      </c>
      <c r="M22" s="117">
        <f t="shared" si="10"/>
        <v>4.523809523809523E-2</v>
      </c>
      <c r="N22" s="117">
        <f t="shared" si="11"/>
        <v>2.4761904761904763E-2</v>
      </c>
      <c r="O22" s="119">
        <f t="shared" si="12"/>
        <v>5.0505050505050504E-2</v>
      </c>
      <c r="P22" s="119">
        <f t="shared" si="13"/>
        <v>4.0505050505050502E-2</v>
      </c>
      <c r="Q22" s="119">
        <f t="shared" si="6"/>
        <v>9.4949494949494936E-3</v>
      </c>
    </row>
    <row r="23" spans="1:17" s="17" customFormat="1" ht="15.75" thickBot="1" x14ac:dyDescent="0.3">
      <c r="A23" s="11" t="s">
        <v>184</v>
      </c>
      <c r="B23" s="111">
        <v>5</v>
      </c>
      <c r="C23" s="113">
        <f t="shared" si="7"/>
        <v>4.7619047619047616E-2</v>
      </c>
      <c r="D23" s="114">
        <v>0.03</v>
      </c>
      <c r="E23" s="114">
        <v>0.05</v>
      </c>
      <c r="F23" s="115">
        <v>4</v>
      </c>
      <c r="G23" s="114">
        <f t="shared" si="8"/>
        <v>4.0404040404040407E-2</v>
      </c>
      <c r="H23" s="114">
        <v>0.01</v>
      </c>
      <c r="I23" s="114">
        <v>0.06</v>
      </c>
      <c r="J23" s="165"/>
      <c r="K23" s="48" t="s">
        <v>185</v>
      </c>
      <c r="L23" s="117">
        <f t="shared" si="9"/>
        <v>4.7619047619047616E-2</v>
      </c>
      <c r="M23" s="117">
        <f t="shared" si="10"/>
        <v>1.7619047619047618E-2</v>
      </c>
      <c r="N23" s="117">
        <f t="shared" si="11"/>
        <v>2.3809523809523864E-3</v>
      </c>
      <c r="O23" s="119">
        <f t="shared" si="12"/>
        <v>4.0404040404040407E-2</v>
      </c>
      <c r="P23" s="119">
        <f t="shared" si="13"/>
        <v>3.0404040404040406E-2</v>
      </c>
      <c r="Q23" s="119">
        <f t="shared" si="6"/>
        <v>1.959595959595959E-2</v>
      </c>
    </row>
    <row r="24" spans="1:17" s="17" customFormat="1" ht="15.75" thickBot="1" x14ac:dyDescent="0.3">
      <c r="A24" s="11" t="s">
        <v>186</v>
      </c>
      <c r="B24" s="111">
        <v>6</v>
      </c>
      <c r="C24" s="113">
        <f t="shared" si="7"/>
        <v>5.7142857142857141E-2</v>
      </c>
      <c r="D24" s="114">
        <v>0.03</v>
      </c>
      <c r="E24" s="114">
        <v>0.06</v>
      </c>
      <c r="F24" s="115">
        <v>5</v>
      </c>
      <c r="G24" s="114">
        <f t="shared" si="8"/>
        <v>5.0505050505050504E-2</v>
      </c>
      <c r="H24" s="114">
        <v>0.02</v>
      </c>
      <c r="I24" s="114">
        <v>7.0000000000000007E-2</v>
      </c>
      <c r="J24" s="165"/>
      <c r="K24" s="48" t="s">
        <v>187</v>
      </c>
      <c r="L24" s="117">
        <f t="shared" si="9"/>
        <v>5.7142857142857141E-2</v>
      </c>
      <c r="M24" s="117">
        <f t="shared" si="10"/>
        <v>2.7142857142857142E-2</v>
      </c>
      <c r="N24" s="117">
        <f t="shared" si="11"/>
        <v>2.8571428571428567E-3</v>
      </c>
      <c r="O24" s="119">
        <f t="shared" si="12"/>
        <v>5.0505050505050504E-2</v>
      </c>
      <c r="P24" s="119">
        <f t="shared" si="13"/>
        <v>3.0505050505050504E-2</v>
      </c>
      <c r="Q24" s="119">
        <f t="shared" si="6"/>
        <v>1.9494949494949503E-2</v>
      </c>
    </row>
    <row r="25" spans="1:17" s="17" customFormat="1" ht="15.75" thickBot="1" x14ac:dyDescent="0.3">
      <c r="A25" s="11" t="s">
        <v>188</v>
      </c>
      <c r="B25" s="111">
        <v>2</v>
      </c>
      <c r="C25" s="113">
        <f t="shared" si="7"/>
        <v>1.9047619047619049E-2</v>
      </c>
      <c r="D25" s="114">
        <v>0.02</v>
      </c>
      <c r="E25" s="114">
        <v>0.06</v>
      </c>
      <c r="F25" s="115">
        <v>3</v>
      </c>
      <c r="G25" s="114">
        <f t="shared" si="8"/>
        <v>3.0303030303030304E-2</v>
      </c>
      <c r="H25" s="114">
        <v>0.02</v>
      </c>
      <c r="I25" s="114">
        <v>0.05</v>
      </c>
      <c r="J25" s="165"/>
      <c r="K25" s="48" t="s">
        <v>189</v>
      </c>
      <c r="L25" s="117">
        <f t="shared" si="9"/>
        <v>1.9047619047619049E-2</v>
      </c>
      <c r="M25" s="117">
        <f t="shared" si="10"/>
        <v>-9.5238095238095108E-4</v>
      </c>
      <c r="N25" s="117">
        <f t="shared" si="11"/>
        <v>4.0952380952380948E-2</v>
      </c>
      <c r="O25" s="119">
        <f t="shared" si="12"/>
        <v>3.0303030303030304E-2</v>
      </c>
      <c r="P25" s="119">
        <f t="shared" si="13"/>
        <v>1.0303030303030303E-2</v>
      </c>
      <c r="Q25" s="119">
        <f t="shared" si="6"/>
        <v>1.9696969696969699E-2</v>
      </c>
    </row>
    <row r="26" spans="1:17" s="17" customFormat="1" ht="15.75" thickBot="1" x14ac:dyDescent="0.3">
      <c r="A26" s="11" t="s">
        <v>190</v>
      </c>
      <c r="B26" s="111">
        <v>5</v>
      </c>
      <c r="C26" s="113">
        <f t="shared" si="7"/>
        <v>4.7619047619047616E-2</v>
      </c>
      <c r="D26" s="114">
        <v>0.02</v>
      </c>
      <c r="E26" s="114">
        <v>0.06</v>
      </c>
      <c r="F26" s="115">
        <v>8</v>
      </c>
      <c r="G26" s="114">
        <f t="shared" si="8"/>
        <v>8.0808080808080815E-2</v>
      </c>
      <c r="H26" s="114">
        <v>0.03</v>
      </c>
      <c r="I26" s="114">
        <v>0.09</v>
      </c>
      <c r="J26" s="165"/>
      <c r="K26" s="48" t="s">
        <v>191</v>
      </c>
      <c r="L26" s="117">
        <f t="shared" si="9"/>
        <v>4.7619047619047616E-2</v>
      </c>
      <c r="M26" s="117">
        <f t="shared" si="10"/>
        <v>2.7619047619047616E-2</v>
      </c>
      <c r="N26" s="117">
        <f t="shared" si="11"/>
        <v>1.2380952380952381E-2</v>
      </c>
      <c r="O26" s="119">
        <f t="shared" si="12"/>
        <v>8.0808080808080815E-2</v>
      </c>
      <c r="P26" s="119">
        <f t="shared" si="13"/>
        <v>5.0808080808080816E-2</v>
      </c>
      <c r="Q26" s="119">
        <f t="shared" si="6"/>
        <v>9.1919191919191817E-3</v>
      </c>
    </row>
    <row r="27" spans="1:17" s="17" customFormat="1" ht="15.75" thickBot="1" x14ac:dyDescent="0.3">
      <c r="A27" s="11" t="s">
        <v>192</v>
      </c>
      <c r="B27" s="111">
        <v>5</v>
      </c>
      <c r="C27" s="113">
        <f t="shared" si="7"/>
        <v>4.7619047619047616E-2</v>
      </c>
      <c r="D27" s="114">
        <v>0.02</v>
      </c>
      <c r="E27" s="114">
        <v>7.0000000000000007E-2</v>
      </c>
      <c r="F27" s="115">
        <v>5</v>
      </c>
      <c r="G27" s="114">
        <f t="shared" si="8"/>
        <v>5.0505050505050504E-2</v>
      </c>
      <c r="H27" s="114">
        <v>0.03</v>
      </c>
      <c r="I27" s="114">
        <v>0.05</v>
      </c>
      <c r="J27" s="165"/>
      <c r="K27" s="48" t="s">
        <v>193</v>
      </c>
      <c r="L27" s="117">
        <f t="shared" si="9"/>
        <v>4.7619047619047616E-2</v>
      </c>
      <c r="M27" s="117">
        <f t="shared" si="10"/>
        <v>2.7619047619047616E-2</v>
      </c>
      <c r="N27" s="117">
        <f t="shared" si="11"/>
        <v>2.238095238095239E-2</v>
      </c>
      <c r="O27" s="119">
        <f t="shared" si="12"/>
        <v>5.0505050505050504E-2</v>
      </c>
      <c r="P27" s="119">
        <f t="shared" si="13"/>
        <v>2.0505050505050505E-2</v>
      </c>
      <c r="Q27" s="119">
        <f t="shared" si="6"/>
        <v>-5.0505050505050136E-4</v>
      </c>
    </row>
    <row r="28" spans="1:17" s="17" customFormat="1" ht="15.75" thickBot="1" x14ac:dyDescent="0.3">
      <c r="A28" s="11" t="s">
        <v>194</v>
      </c>
      <c r="B28" s="111">
        <v>3</v>
      </c>
      <c r="C28" s="113">
        <f t="shared" si="7"/>
        <v>2.8571428571428571E-2</v>
      </c>
      <c r="D28" s="114">
        <v>0.02</v>
      </c>
      <c r="E28" s="114">
        <v>0.05</v>
      </c>
      <c r="F28" s="115">
        <v>6</v>
      </c>
      <c r="G28" s="114">
        <f t="shared" si="8"/>
        <v>6.0606060606060608E-2</v>
      </c>
      <c r="H28" s="114">
        <v>0.03</v>
      </c>
      <c r="I28" s="114">
        <v>0.16</v>
      </c>
      <c r="J28" s="165"/>
      <c r="K28" s="48" t="s">
        <v>195</v>
      </c>
      <c r="L28" s="117">
        <f t="shared" si="9"/>
        <v>2.8571428571428571E-2</v>
      </c>
      <c r="M28" s="117">
        <f t="shared" si="10"/>
        <v>8.5714285714285701E-3</v>
      </c>
      <c r="N28" s="117">
        <f t="shared" si="11"/>
        <v>2.1428571428571432E-2</v>
      </c>
      <c r="O28" s="119">
        <f t="shared" si="12"/>
        <v>6.0606060606060608E-2</v>
      </c>
      <c r="P28" s="119">
        <f t="shared" si="13"/>
        <v>3.0606060606060609E-2</v>
      </c>
      <c r="Q28" s="119">
        <f t="shared" si="6"/>
        <v>9.9393939393939396E-2</v>
      </c>
    </row>
    <row r="29" spans="1:17" s="17" customFormat="1" ht="15.75" thickBot="1" x14ac:dyDescent="0.3">
      <c r="A29" s="11" t="s">
        <v>196</v>
      </c>
      <c r="B29" s="111">
        <v>8</v>
      </c>
      <c r="C29" s="113">
        <f t="shared" si="7"/>
        <v>7.6190476190476197E-2</v>
      </c>
      <c r="D29" s="114">
        <v>0.03</v>
      </c>
      <c r="E29" s="114">
        <v>0.09</v>
      </c>
      <c r="F29" s="115">
        <v>6</v>
      </c>
      <c r="G29" s="114">
        <f t="shared" si="8"/>
        <v>6.0606060606060608E-2</v>
      </c>
      <c r="H29" s="114">
        <v>0.03</v>
      </c>
      <c r="I29" s="114">
        <v>0.06</v>
      </c>
      <c r="J29" s="165"/>
      <c r="K29" s="48" t="s">
        <v>197</v>
      </c>
      <c r="L29" s="117">
        <f t="shared" si="9"/>
        <v>7.6190476190476197E-2</v>
      </c>
      <c r="M29" s="117">
        <f t="shared" si="10"/>
        <v>4.6190476190476198E-2</v>
      </c>
      <c r="N29" s="117">
        <f t="shared" si="11"/>
        <v>1.3809523809523799E-2</v>
      </c>
      <c r="O29" s="119">
        <f t="shared" si="12"/>
        <v>6.0606060606060608E-2</v>
      </c>
      <c r="P29" s="119">
        <f t="shared" si="13"/>
        <v>3.0606060606060609E-2</v>
      </c>
      <c r="Q29" s="119">
        <f t="shared" si="6"/>
        <v>-6.0606060606060996E-4</v>
      </c>
    </row>
    <row r="30" spans="1:17" s="17" customFormat="1" ht="15.75" thickBot="1" x14ac:dyDescent="0.3">
      <c r="A30" s="11" t="s">
        <v>198</v>
      </c>
      <c r="B30" s="111">
        <v>7</v>
      </c>
      <c r="C30" s="113">
        <f t="shared" si="7"/>
        <v>6.6666666666666666E-2</v>
      </c>
      <c r="D30" s="114">
        <v>0.04</v>
      </c>
      <c r="E30" s="114">
        <v>0.08</v>
      </c>
      <c r="F30" s="115">
        <v>2</v>
      </c>
      <c r="G30" s="114">
        <f t="shared" si="8"/>
        <v>2.0202020202020204E-2</v>
      </c>
      <c r="H30" s="114">
        <v>0.02</v>
      </c>
      <c r="I30" s="114">
        <v>0.06</v>
      </c>
      <c r="J30" s="165"/>
      <c r="K30" s="48" t="s">
        <v>199</v>
      </c>
      <c r="L30" s="117">
        <f t="shared" si="9"/>
        <v>6.6666666666666666E-2</v>
      </c>
      <c r="M30" s="117">
        <f t="shared" si="10"/>
        <v>2.6666666666666665E-2</v>
      </c>
      <c r="N30" s="117">
        <f t="shared" si="11"/>
        <v>1.3333333333333336E-2</v>
      </c>
      <c r="O30" s="119">
        <f t="shared" si="12"/>
        <v>2.0202020202020204E-2</v>
      </c>
      <c r="P30" s="119">
        <f t="shared" si="13"/>
        <v>2.0202020202020332E-4</v>
      </c>
      <c r="Q30" s="119">
        <f t="shared" si="6"/>
        <v>3.9797979797979791E-2</v>
      </c>
    </row>
    <row r="31" spans="1:17" s="17" customFormat="1" ht="14.45" customHeight="1" thickBot="1" x14ac:dyDescent="0.3">
      <c r="A31" s="11" t="s">
        <v>200</v>
      </c>
      <c r="B31" s="111">
        <v>8</v>
      </c>
      <c r="C31" s="113">
        <f t="shared" si="7"/>
        <v>7.6190476190476197E-2</v>
      </c>
      <c r="D31" s="114">
        <v>0.03</v>
      </c>
      <c r="E31" s="114">
        <v>0.09</v>
      </c>
      <c r="F31" s="115">
        <v>5</v>
      </c>
      <c r="G31" s="114">
        <f t="shared" si="8"/>
        <v>5.0505050505050504E-2</v>
      </c>
      <c r="H31" s="114">
        <v>0.02</v>
      </c>
      <c r="I31" s="114">
        <v>0.06</v>
      </c>
      <c r="J31" s="165"/>
      <c r="K31" s="48" t="s">
        <v>201</v>
      </c>
      <c r="L31" s="117">
        <f t="shared" si="9"/>
        <v>7.6190476190476197E-2</v>
      </c>
      <c r="M31" s="117">
        <f t="shared" si="10"/>
        <v>4.6190476190476198E-2</v>
      </c>
      <c r="N31" s="117">
        <f t="shared" si="11"/>
        <v>1.3809523809523799E-2</v>
      </c>
      <c r="O31" s="119">
        <f t="shared" si="12"/>
        <v>5.0505050505050504E-2</v>
      </c>
      <c r="P31" s="119">
        <f t="shared" si="13"/>
        <v>3.0505050505050504E-2</v>
      </c>
      <c r="Q31" s="119">
        <f t="shared" si="6"/>
        <v>9.4949494949494936E-3</v>
      </c>
    </row>
    <row r="32" spans="1:17" s="17" customFormat="1" ht="15.75" thickBot="1" x14ac:dyDescent="0.3">
      <c r="A32" s="11" t="s">
        <v>202</v>
      </c>
      <c r="B32" s="111">
        <v>10</v>
      </c>
      <c r="C32" s="113">
        <f t="shared" si="7"/>
        <v>9.5238095238095233E-2</v>
      </c>
      <c r="D32" s="114">
        <v>0.05</v>
      </c>
      <c r="E32" s="114">
        <v>0.11</v>
      </c>
      <c r="F32" s="115">
        <v>5</v>
      </c>
      <c r="G32" s="114">
        <f t="shared" si="8"/>
        <v>5.0505050505050504E-2</v>
      </c>
      <c r="H32" s="114">
        <v>0.02</v>
      </c>
      <c r="I32" s="114">
        <v>7.0000000000000007E-2</v>
      </c>
      <c r="J32" s="165"/>
      <c r="K32" s="48" t="s">
        <v>203</v>
      </c>
      <c r="L32" s="117">
        <f t="shared" si="9"/>
        <v>9.5238095238095233E-2</v>
      </c>
      <c r="M32" s="117">
        <f t="shared" si="10"/>
        <v>4.523809523809523E-2</v>
      </c>
      <c r="N32" s="117">
        <f t="shared" si="11"/>
        <v>1.4761904761904768E-2</v>
      </c>
      <c r="O32" s="119">
        <f t="shared" si="12"/>
        <v>5.0505050505050504E-2</v>
      </c>
      <c r="P32" s="119">
        <f t="shared" si="13"/>
        <v>3.0505050505050504E-2</v>
      </c>
      <c r="Q32" s="119">
        <f t="shared" si="6"/>
        <v>1.9494949494949503E-2</v>
      </c>
    </row>
    <row r="33" spans="1:17" s="17" customFormat="1" ht="15.75" thickBot="1" x14ac:dyDescent="0.3">
      <c r="A33" s="11" t="s">
        <v>204</v>
      </c>
      <c r="B33" s="111">
        <v>0</v>
      </c>
      <c r="C33" s="113">
        <f t="shared" si="7"/>
        <v>0</v>
      </c>
      <c r="D33" s="114">
        <v>0</v>
      </c>
      <c r="E33" s="114">
        <v>0</v>
      </c>
      <c r="F33" s="115">
        <v>3</v>
      </c>
      <c r="G33" s="114">
        <f t="shared" si="8"/>
        <v>3.0303030303030304E-2</v>
      </c>
      <c r="H33" s="114">
        <v>0.02</v>
      </c>
      <c r="I33" s="114">
        <v>0.05</v>
      </c>
      <c r="J33" s="165"/>
      <c r="K33" s="48" t="s">
        <v>205</v>
      </c>
      <c r="L33" s="117">
        <f t="shared" si="9"/>
        <v>0</v>
      </c>
      <c r="M33" s="117">
        <f t="shared" si="10"/>
        <v>0</v>
      </c>
      <c r="N33" s="117">
        <f t="shared" si="11"/>
        <v>0</v>
      </c>
      <c r="O33" s="119">
        <f t="shared" si="12"/>
        <v>3.0303030303030304E-2</v>
      </c>
      <c r="P33" s="119">
        <f t="shared" si="13"/>
        <v>1.0303030303030303E-2</v>
      </c>
      <c r="Q33" s="119">
        <f t="shared" si="6"/>
        <v>1.9696969696969699E-2</v>
      </c>
    </row>
    <row r="34" spans="1:17" s="17" customFormat="1" ht="15.75" thickBot="1" x14ac:dyDescent="0.3">
      <c r="A34" s="11" t="s">
        <v>206</v>
      </c>
      <c r="B34" s="111">
        <v>4</v>
      </c>
      <c r="C34" s="113">
        <f t="shared" si="7"/>
        <v>3.8095238095238099E-2</v>
      </c>
      <c r="D34" s="114">
        <v>0.01</v>
      </c>
      <c r="E34" s="114">
        <v>0.06</v>
      </c>
      <c r="F34" s="115">
        <v>4</v>
      </c>
      <c r="G34" s="114">
        <f t="shared" si="8"/>
        <v>4.0404040404040407E-2</v>
      </c>
      <c r="H34" s="114">
        <v>0.01</v>
      </c>
      <c r="I34" s="114">
        <v>0.06</v>
      </c>
      <c r="J34" s="165"/>
      <c r="K34" s="48" t="s">
        <v>207</v>
      </c>
      <c r="L34" s="117">
        <f t="shared" si="9"/>
        <v>3.8095238095238099E-2</v>
      </c>
      <c r="M34" s="117">
        <f t="shared" si="10"/>
        <v>2.8095238095238097E-2</v>
      </c>
      <c r="N34" s="117">
        <f t="shared" si="11"/>
        <v>2.1904761904761899E-2</v>
      </c>
      <c r="O34" s="119">
        <f t="shared" si="12"/>
        <v>4.0404040404040407E-2</v>
      </c>
      <c r="P34" s="119">
        <f t="shared" si="13"/>
        <v>3.0404040404040406E-2</v>
      </c>
      <c r="Q34" s="119">
        <f t="shared" si="6"/>
        <v>1.959595959595959E-2</v>
      </c>
    </row>
    <row r="35" spans="1:17" ht="15.75" thickBot="1" x14ac:dyDescent="0.3">
      <c r="A35" s="11" t="s">
        <v>208</v>
      </c>
      <c r="B35" s="111">
        <v>5</v>
      </c>
      <c r="C35" s="113">
        <f t="shared" si="7"/>
        <v>4.7619047619047616E-2</v>
      </c>
      <c r="D35" s="114">
        <v>0.01</v>
      </c>
      <c r="E35" s="114">
        <v>0.06</v>
      </c>
      <c r="F35" s="115">
        <v>5</v>
      </c>
      <c r="G35" s="114">
        <f t="shared" si="8"/>
        <v>5.0505050505050504E-2</v>
      </c>
      <c r="H35" s="114">
        <v>0.01</v>
      </c>
      <c r="I35" s="114">
        <v>0.06</v>
      </c>
      <c r="J35" s="165"/>
      <c r="K35" s="48" t="s">
        <v>209</v>
      </c>
      <c r="L35" s="117">
        <f t="shared" si="9"/>
        <v>4.7619047619047616E-2</v>
      </c>
      <c r="M35" s="117">
        <f t="shared" si="10"/>
        <v>3.7619047619047614E-2</v>
      </c>
      <c r="N35" s="117">
        <f t="shared" si="11"/>
        <v>1.2380952380952381E-2</v>
      </c>
      <c r="O35" s="119">
        <f t="shared" si="12"/>
        <v>5.0505050505050504E-2</v>
      </c>
      <c r="P35" s="119">
        <f t="shared" si="13"/>
        <v>4.0505050505050502E-2</v>
      </c>
      <c r="Q35" s="119">
        <f t="shared" si="6"/>
        <v>9.4949494949494936E-3</v>
      </c>
    </row>
    <row r="36" spans="1:17" ht="15.75" thickBot="1" x14ac:dyDescent="0.3">
      <c r="A36" s="11" t="s">
        <v>210</v>
      </c>
      <c r="B36" s="111">
        <v>4</v>
      </c>
      <c r="C36" s="113">
        <f t="shared" si="7"/>
        <v>3.8095238095238099E-2</v>
      </c>
      <c r="D36" s="114">
        <v>0.01</v>
      </c>
      <c r="E36" s="114">
        <v>0.06</v>
      </c>
      <c r="F36" s="115">
        <v>8</v>
      </c>
      <c r="G36" s="114">
        <f t="shared" si="8"/>
        <v>8.0808080808080815E-2</v>
      </c>
      <c r="H36" s="114">
        <v>0.03</v>
      </c>
      <c r="I36" s="114">
        <v>0.09</v>
      </c>
      <c r="J36" s="165"/>
      <c r="K36" s="48" t="s">
        <v>211</v>
      </c>
      <c r="L36" s="117">
        <f t="shared" si="9"/>
        <v>3.8095238095238099E-2</v>
      </c>
      <c r="M36" s="117">
        <f t="shared" si="10"/>
        <v>2.8095238095238097E-2</v>
      </c>
      <c r="N36" s="117">
        <f t="shared" si="11"/>
        <v>2.1904761904761899E-2</v>
      </c>
      <c r="O36" s="119">
        <f t="shared" si="12"/>
        <v>8.0808080808080815E-2</v>
      </c>
      <c r="P36" s="119">
        <f t="shared" si="13"/>
        <v>5.0808080808080816E-2</v>
      </c>
      <c r="Q36" s="119">
        <f t="shared" si="6"/>
        <v>9.1919191919191817E-3</v>
      </c>
    </row>
    <row r="37" spans="1:17" s="14" customFormat="1" ht="15.75" thickBot="1" x14ac:dyDescent="0.3">
      <c r="A37" s="11" t="s">
        <v>168</v>
      </c>
      <c r="B37" s="111">
        <f>SUM(B19:B36)</f>
        <v>105</v>
      </c>
      <c r="C37" s="113">
        <f t="shared" ref="C37" si="14">B37/105</f>
        <v>1</v>
      </c>
      <c r="D37" s="116"/>
      <c r="E37" s="116"/>
      <c r="F37" s="115">
        <f>SUM(F19:F36)</f>
        <v>99</v>
      </c>
      <c r="G37" s="113">
        <f>SUM(G19:G36)</f>
        <v>0.99999999999999989</v>
      </c>
      <c r="H37" s="116"/>
      <c r="I37" s="116"/>
      <c r="J37" s="165"/>
      <c r="K37" s="57" t="s">
        <v>168</v>
      </c>
      <c r="L37" s="117">
        <f>SUM(L19:L36)</f>
        <v>0.99999999999999989</v>
      </c>
      <c r="M37" s="117"/>
      <c r="N37" s="118"/>
      <c r="O37" s="119">
        <f>SUM(O19:O36)</f>
        <v>0.99999999999999989</v>
      </c>
      <c r="P37" s="119"/>
      <c r="Q37" s="119"/>
    </row>
    <row r="38" spans="1:17" x14ac:dyDescent="0.25">
      <c r="A38" s="165"/>
      <c r="B38" s="165"/>
      <c r="C38" s="165"/>
      <c r="D38" s="165"/>
      <c r="E38" s="165"/>
      <c r="F38" s="165"/>
      <c r="G38" s="165"/>
      <c r="H38" s="165"/>
      <c r="I38" s="165"/>
      <c r="J38" s="165"/>
      <c r="K38" s="165"/>
      <c r="L38" s="165"/>
      <c r="M38" s="165"/>
      <c r="N38" s="165"/>
      <c r="O38" s="165"/>
      <c r="P38" s="165"/>
      <c r="Q38" s="165"/>
    </row>
    <row r="39" spans="1:17" s="17" customFormat="1" ht="22.5" x14ac:dyDescent="0.3">
      <c r="A39" s="12" t="s">
        <v>212</v>
      </c>
      <c r="B39" s="171"/>
      <c r="C39" s="171"/>
      <c r="D39" s="171"/>
      <c r="E39" s="171"/>
      <c r="F39" s="171"/>
      <c r="G39" s="171"/>
      <c r="H39" s="171"/>
      <c r="I39" s="171"/>
      <c r="J39" s="165"/>
      <c r="K39" s="165"/>
      <c r="L39" s="165"/>
      <c r="M39" s="165"/>
      <c r="N39" s="165"/>
      <c r="O39" s="165"/>
      <c r="P39" s="165"/>
      <c r="Q39" s="165"/>
    </row>
    <row r="40" spans="1:17" s="17" customFormat="1" x14ac:dyDescent="0.25">
      <c r="A40" s="2" t="s">
        <v>213</v>
      </c>
      <c r="B40" s="165"/>
      <c r="C40" s="165"/>
      <c r="D40" s="165"/>
      <c r="E40" s="165"/>
      <c r="F40" s="165"/>
      <c r="G40" s="165"/>
      <c r="H40" s="165"/>
      <c r="I40" s="165"/>
      <c r="J40" s="165"/>
      <c r="K40" s="165"/>
      <c r="L40" s="165"/>
      <c r="M40" s="165"/>
      <c r="N40" s="165"/>
      <c r="O40" s="165"/>
      <c r="P40" s="165"/>
      <c r="Q40" s="165"/>
    </row>
    <row r="41" spans="1:17" s="17" customFormat="1" x14ac:dyDescent="0.25">
      <c r="A41" s="19" t="s">
        <v>214</v>
      </c>
      <c r="B41" s="171"/>
      <c r="C41" s="171"/>
      <c r="D41" s="171"/>
      <c r="E41" s="171"/>
      <c r="F41" s="171"/>
      <c r="G41" s="165"/>
      <c r="H41" s="165"/>
      <c r="I41" s="165"/>
      <c r="J41" s="165"/>
      <c r="K41" s="165"/>
      <c r="L41" s="165"/>
      <c r="M41" s="165"/>
      <c r="N41" s="165"/>
      <c r="O41" s="165"/>
      <c r="P41" s="165"/>
      <c r="Q41" s="165"/>
    </row>
    <row r="42" spans="1:17" s="17" customFormat="1" ht="15.75" thickBot="1" x14ac:dyDescent="0.3">
      <c r="A42" s="171"/>
      <c r="B42" s="171"/>
      <c r="C42" s="171"/>
      <c r="D42" s="171"/>
      <c r="E42" s="171"/>
      <c r="F42" s="171"/>
      <c r="G42" s="165"/>
      <c r="H42" s="165"/>
      <c r="I42" s="165"/>
      <c r="J42" s="165"/>
      <c r="K42" s="45"/>
      <c r="L42" s="172" t="s">
        <v>155</v>
      </c>
      <c r="M42" s="172"/>
      <c r="N42" s="172"/>
      <c r="O42" s="173" t="s">
        <v>156</v>
      </c>
      <c r="P42" s="173"/>
      <c r="Q42" s="173"/>
    </row>
    <row r="43" spans="1:17" s="17" customFormat="1" ht="32.25" customHeight="1" thickBot="1" x14ac:dyDescent="0.3">
      <c r="A43" s="85" t="s">
        <v>157</v>
      </c>
      <c r="B43" s="178" t="s">
        <v>158</v>
      </c>
      <c r="C43" s="179"/>
      <c r="D43" s="86" t="s">
        <v>159</v>
      </c>
      <c r="E43" s="86" t="s">
        <v>160</v>
      </c>
      <c r="F43" s="178" t="s">
        <v>161</v>
      </c>
      <c r="G43" s="179"/>
      <c r="H43" s="86" t="s">
        <v>159</v>
      </c>
      <c r="I43" s="86" t="s">
        <v>160</v>
      </c>
      <c r="J43" s="87"/>
      <c r="K43" s="80" t="s">
        <v>157</v>
      </c>
      <c r="L43" s="82" t="s">
        <v>174</v>
      </c>
      <c r="M43" s="80" t="s">
        <v>163</v>
      </c>
      <c r="N43" s="80" t="s">
        <v>164</v>
      </c>
      <c r="O43" s="83" t="s">
        <v>175</v>
      </c>
      <c r="P43" s="81" t="s">
        <v>163</v>
      </c>
      <c r="Q43" s="81" t="s">
        <v>164</v>
      </c>
    </row>
    <row r="44" spans="1:17" s="17" customFormat="1" ht="15.75" thickBot="1" x14ac:dyDescent="0.3">
      <c r="A44" s="11" t="s">
        <v>177</v>
      </c>
      <c r="B44" s="111">
        <v>10</v>
      </c>
      <c r="C44" s="113">
        <f>B44/$B$62</f>
        <v>9.5238095238095233E-2</v>
      </c>
      <c r="D44" s="114">
        <v>0.05</v>
      </c>
      <c r="E44" s="114">
        <v>0.13</v>
      </c>
      <c r="F44" s="115">
        <v>18</v>
      </c>
      <c r="G44" s="114">
        <f>F44/$F$62</f>
        <v>0.18181818181818182</v>
      </c>
      <c r="H44" s="114">
        <v>0.05</v>
      </c>
      <c r="I44" s="114">
        <v>0.11</v>
      </c>
      <c r="J44" s="165"/>
      <c r="K44" s="48" t="s">
        <v>177</v>
      </c>
      <c r="L44" s="117">
        <f>C44</f>
        <v>9.5238095238095233E-2</v>
      </c>
      <c r="M44" s="117">
        <f>C44-D44</f>
        <v>4.523809523809523E-2</v>
      </c>
      <c r="N44" s="117">
        <f>E44-C44</f>
        <v>3.4761904761904772E-2</v>
      </c>
      <c r="O44" s="119">
        <f>G44</f>
        <v>0.18181818181818182</v>
      </c>
      <c r="P44" s="119">
        <f>G44-H44</f>
        <v>0.13181818181818183</v>
      </c>
      <c r="Q44" s="119">
        <f t="shared" ref="Q44:Q61" si="15">I44-G44</f>
        <v>-7.1818181818181823E-2</v>
      </c>
    </row>
    <row r="45" spans="1:17" s="17" customFormat="1" ht="15.75" thickBot="1" x14ac:dyDescent="0.3">
      <c r="A45" s="11" t="s">
        <v>179</v>
      </c>
      <c r="B45" s="111">
        <v>17</v>
      </c>
      <c r="C45" s="113">
        <f t="shared" ref="C45:C61" si="16">B45/$B$62</f>
        <v>0.16190476190476191</v>
      </c>
      <c r="D45" s="114">
        <v>0.1</v>
      </c>
      <c r="E45" s="114">
        <v>0.18</v>
      </c>
      <c r="F45" s="115">
        <v>8</v>
      </c>
      <c r="G45" s="114">
        <f t="shared" ref="G45:G61" si="17">F45/$F$62</f>
        <v>8.0808080808080815E-2</v>
      </c>
      <c r="H45" s="114">
        <v>0</v>
      </c>
      <c r="I45" s="114">
        <v>0.12</v>
      </c>
      <c r="J45" s="165"/>
      <c r="K45" s="48" t="s">
        <v>179</v>
      </c>
      <c r="L45" s="117">
        <f t="shared" ref="L45:L61" si="18">C45</f>
        <v>0.16190476190476191</v>
      </c>
      <c r="M45" s="117">
        <f t="shared" ref="M45:M61" si="19">C45-D45</f>
        <v>6.1904761904761907E-2</v>
      </c>
      <c r="N45" s="117">
        <f>E45-C45</f>
        <v>1.8095238095238081E-2</v>
      </c>
      <c r="O45" s="119">
        <f t="shared" ref="O45:O61" si="20">G45</f>
        <v>8.0808080808080815E-2</v>
      </c>
      <c r="P45" s="119">
        <f t="shared" ref="P45:P61" si="21">G45-H45</f>
        <v>8.0808080808080815E-2</v>
      </c>
      <c r="Q45" s="119">
        <f t="shared" si="15"/>
        <v>3.9191919191919181E-2</v>
      </c>
    </row>
    <row r="46" spans="1:17" s="17" customFormat="1" ht="15.75" thickBot="1" x14ac:dyDescent="0.3">
      <c r="A46" s="11" t="s">
        <v>215</v>
      </c>
      <c r="B46" s="111">
        <v>5</v>
      </c>
      <c r="C46" s="113">
        <f t="shared" si="16"/>
        <v>4.7619047619047616E-2</v>
      </c>
      <c r="D46" s="114">
        <v>0.01</v>
      </c>
      <c r="E46" s="114">
        <v>0.06</v>
      </c>
      <c r="F46" s="115">
        <v>2</v>
      </c>
      <c r="G46" s="114">
        <f t="shared" si="17"/>
        <v>2.0202020202020204E-2</v>
      </c>
      <c r="H46" s="114">
        <v>0.01</v>
      </c>
      <c r="I46" s="114">
        <v>0.06</v>
      </c>
      <c r="J46" s="165"/>
      <c r="K46" s="48" t="s">
        <v>181</v>
      </c>
      <c r="L46" s="117">
        <f t="shared" si="18"/>
        <v>4.7619047619047616E-2</v>
      </c>
      <c r="M46" s="117">
        <f t="shared" si="19"/>
        <v>3.7619047619047614E-2</v>
      </c>
      <c r="N46" s="117">
        <f t="shared" ref="N46:N61" si="22">E46-C46</f>
        <v>1.2380952380952381E-2</v>
      </c>
      <c r="O46" s="119">
        <f t="shared" si="20"/>
        <v>2.0202020202020204E-2</v>
      </c>
      <c r="P46" s="119">
        <f t="shared" si="21"/>
        <v>1.0202020202020204E-2</v>
      </c>
      <c r="Q46" s="119">
        <f t="shared" si="15"/>
        <v>3.9797979797979791E-2</v>
      </c>
    </row>
    <row r="47" spans="1:17" s="17" customFormat="1" ht="15.75" thickBot="1" x14ac:dyDescent="0.3">
      <c r="A47" s="11" t="s">
        <v>183</v>
      </c>
      <c r="B47" s="111">
        <v>7</v>
      </c>
      <c r="C47" s="113">
        <f t="shared" si="16"/>
        <v>6.6666666666666666E-2</v>
      </c>
      <c r="D47" s="114">
        <v>0.05</v>
      </c>
      <c r="E47" s="114">
        <v>0.12</v>
      </c>
      <c r="F47" s="115">
        <v>4</v>
      </c>
      <c r="G47" s="114">
        <f t="shared" si="17"/>
        <v>4.0404040404040407E-2</v>
      </c>
      <c r="H47" s="114">
        <v>0.01</v>
      </c>
      <c r="I47" s="114">
        <v>0.06</v>
      </c>
      <c r="J47" s="165"/>
      <c r="K47" s="48" t="s">
        <v>183</v>
      </c>
      <c r="L47" s="117">
        <f>C47</f>
        <v>6.6666666666666666E-2</v>
      </c>
      <c r="M47" s="117">
        <f t="shared" si="19"/>
        <v>1.6666666666666663E-2</v>
      </c>
      <c r="N47" s="117">
        <f>E47-C47</f>
        <v>5.333333333333333E-2</v>
      </c>
      <c r="O47" s="119">
        <f t="shared" si="20"/>
        <v>4.0404040404040407E-2</v>
      </c>
      <c r="P47" s="119">
        <f t="shared" si="21"/>
        <v>3.0404040404040406E-2</v>
      </c>
      <c r="Q47" s="119">
        <f t="shared" si="15"/>
        <v>1.959595959595959E-2</v>
      </c>
    </row>
    <row r="48" spans="1:17" s="17" customFormat="1" ht="15.75" thickBot="1" x14ac:dyDescent="0.3">
      <c r="A48" s="11" t="s">
        <v>185</v>
      </c>
      <c r="B48" s="111">
        <v>5</v>
      </c>
      <c r="C48" s="113">
        <f t="shared" si="16"/>
        <v>4.7619047619047616E-2</v>
      </c>
      <c r="D48" s="114">
        <v>0.03</v>
      </c>
      <c r="E48" s="114">
        <v>0.05</v>
      </c>
      <c r="F48" s="115">
        <v>8</v>
      </c>
      <c r="G48" s="114">
        <f t="shared" si="17"/>
        <v>8.0808080808080815E-2</v>
      </c>
      <c r="H48" s="114">
        <v>0.01</v>
      </c>
      <c r="I48" s="114">
        <v>0.06</v>
      </c>
      <c r="J48" s="165"/>
      <c r="K48" s="48" t="s">
        <v>185</v>
      </c>
      <c r="L48" s="117">
        <f t="shared" si="18"/>
        <v>4.7619047619047616E-2</v>
      </c>
      <c r="M48" s="117">
        <f t="shared" si="19"/>
        <v>1.7619047619047618E-2</v>
      </c>
      <c r="N48" s="117">
        <f t="shared" si="22"/>
        <v>2.3809523809523864E-3</v>
      </c>
      <c r="O48" s="119">
        <f t="shared" si="20"/>
        <v>8.0808080808080815E-2</v>
      </c>
      <c r="P48" s="119">
        <f t="shared" si="21"/>
        <v>7.080808080808082E-2</v>
      </c>
      <c r="Q48" s="119">
        <f t="shared" si="15"/>
        <v>-2.0808080808080817E-2</v>
      </c>
    </row>
    <row r="49" spans="1:17" s="17" customFormat="1" ht="15.75" thickBot="1" x14ac:dyDescent="0.3">
      <c r="A49" s="11" t="s">
        <v>187</v>
      </c>
      <c r="B49" s="111">
        <v>2</v>
      </c>
      <c r="C49" s="113">
        <f t="shared" si="16"/>
        <v>1.9047619047619049E-2</v>
      </c>
      <c r="D49" s="114">
        <v>0.01</v>
      </c>
      <c r="E49" s="114">
        <v>0.06</v>
      </c>
      <c r="F49" s="115">
        <v>4</v>
      </c>
      <c r="G49" s="114">
        <f t="shared" si="17"/>
        <v>4.0404040404040407E-2</v>
      </c>
      <c r="H49" s="114">
        <v>0.02</v>
      </c>
      <c r="I49" s="114">
        <v>7.0000000000000007E-2</v>
      </c>
      <c r="J49" s="165"/>
      <c r="K49" s="48" t="s">
        <v>187</v>
      </c>
      <c r="L49" s="117">
        <f t="shared" si="18"/>
        <v>1.9047619047619049E-2</v>
      </c>
      <c r="M49" s="117">
        <f>C49-D49</f>
        <v>9.0476190476190491E-3</v>
      </c>
      <c r="N49" s="117">
        <f t="shared" si="22"/>
        <v>4.0952380952380948E-2</v>
      </c>
      <c r="O49" s="119">
        <f t="shared" si="20"/>
        <v>4.0404040404040407E-2</v>
      </c>
      <c r="P49" s="119">
        <f t="shared" si="21"/>
        <v>2.0404040404040407E-2</v>
      </c>
      <c r="Q49" s="119">
        <f t="shared" si="15"/>
        <v>2.9595959595959599E-2</v>
      </c>
    </row>
    <row r="50" spans="1:17" s="17" customFormat="1" ht="15.75" thickBot="1" x14ac:dyDescent="0.3">
      <c r="A50" s="11" t="s">
        <v>189</v>
      </c>
      <c r="B50" s="111">
        <v>5</v>
      </c>
      <c r="C50" s="113">
        <f t="shared" si="16"/>
        <v>4.7619047619047616E-2</v>
      </c>
      <c r="D50" s="114">
        <v>0.02</v>
      </c>
      <c r="E50" s="114">
        <v>0.06</v>
      </c>
      <c r="F50" s="115">
        <v>5</v>
      </c>
      <c r="G50" s="114">
        <f t="shared" si="17"/>
        <v>5.0505050505050504E-2</v>
      </c>
      <c r="H50" s="114">
        <v>0.02</v>
      </c>
      <c r="I50" s="114">
        <v>0.05</v>
      </c>
      <c r="J50" s="165"/>
      <c r="K50" s="48" t="s">
        <v>189</v>
      </c>
      <c r="L50" s="117">
        <f t="shared" si="18"/>
        <v>4.7619047619047616E-2</v>
      </c>
      <c r="M50" s="117">
        <f t="shared" si="19"/>
        <v>2.7619047619047616E-2</v>
      </c>
      <c r="N50" s="117">
        <f t="shared" si="22"/>
        <v>1.2380952380952381E-2</v>
      </c>
      <c r="O50" s="119">
        <f t="shared" si="20"/>
        <v>5.0505050505050504E-2</v>
      </c>
      <c r="P50" s="119">
        <f t="shared" si="21"/>
        <v>3.0505050505050504E-2</v>
      </c>
      <c r="Q50" s="119">
        <f t="shared" si="15"/>
        <v>-5.0505050505050136E-4</v>
      </c>
    </row>
    <row r="51" spans="1:17" s="17" customFormat="1" ht="15.75" thickBot="1" x14ac:dyDescent="0.3">
      <c r="A51" s="11" t="s">
        <v>191</v>
      </c>
      <c r="B51" s="111">
        <v>7</v>
      </c>
      <c r="C51" s="113">
        <f t="shared" si="16"/>
        <v>6.6666666666666666E-2</v>
      </c>
      <c r="D51" s="114">
        <v>0.02</v>
      </c>
      <c r="E51" s="114">
        <v>0.06</v>
      </c>
      <c r="F51" s="115">
        <v>8</v>
      </c>
      <c r="G51" s="114">
        <f t="shared" si="17"/>
        <v>8.0808080808080815E-2</v>
      </c>
      <c r="H51" s="114">
        <v>0.03</v>
      </c>
      <c r="I51" s="114">
        <v>0.09</v>
      </c>
      <c r="J51" s="165"/>
      <c r="K51" s="48" t="s">
        <v>191</v>
      </c>
      <c r="L51" s="117">
        <f t="shared" si="18"/>
        <v>6.6666666666666666E-2</v>
      </c>
      <c r="M51" s="117">
        <f t="shared" si="19"/>
        <v>4.6666666666666662E-2</v>
      </c>
      <c r="N51" s="117">
        <f t="shared" si="22"/>
        <v>-6.666666666666668E-3</v>
      </c>
      <c r="O51" s="119">
        <f t="shared" si="20"/>
        <v>8.0808080808080815E-2</v>
      </c>
      <c r="P51" s="119">
        <f t="shared" si="21"/>
        <v>5.0808080808080816E-2</v>
      </c>
      <c r="Q51" s="119">
        <f t="shared" si="15"/>
        <v>9.1919191919191817E-3</v>
      </c>
    </row>
    <row r="52" spans="1:17" s="17" customFormat="1" ht="15.75" thickBot="1" x14ac:dyDescent="0.3">
      <c r="A52" s="11" t="s">
        <v>193</v>
      </c>
      <c r="B52" s="111">
        <v>5</v>
      </c>
      <c r="C52" s="113">
        <f t="shared" si="16"/>
        <v>4.7619047619047616E-2</v>
      </c>
      <c r="D52" s="114">
        <v>0.02</v>
      </c>
      <c r="E52" s="114">
        <v>7.0000000000000007E-2</v>
      </c>
      <c r="F52" s="115">
        <v>6</v>
      </c>
      <c r="G52" s="114">
        <f t="shared" si="17"/>
        <v>6.0606060606060608E-2</v>
      </c>
      <c r="H52" s="114">
        <v>0.03</v>
      </c>
      <c r="I52" s="114">
        <v>0.05</v>
      </c>
      <c r="J52" s="165"/>
      <c r="K52" s="48" t="s">
        <v>193</v>
      </c>
      <c r="L52" s="117">
        <f t="shared" si="18"/>
        <v>4.7619047619047616E-2</v>
      </c>
      <c r="M52" s="117">
        <f t="shared" si="19"/>
        <v>2.7619047619047616E-2</v>
      </c>
      <c r="N52" s="117">
        <f t="shared" si="22"/>
        <v>2.238095238095239E-2</v>
      </c>
      <c r="O52" s="119">
        <f t="shared" si="20"/>
        <v>6.0606060606060608E-2</v>
      </c>
      <c r="P52" s="119">
        <f t="shared" si="21"/>
        <v>3.0606060606060609E-2</v>
      </c>
      <c r="Q52" s="119">
        <f t="shared" si="15"/>
        <v>-1.0606060606060605E-2</v>
      </c>
    </row>
    <row r="53" spans="1:17" s="17" customFormat="1" ht="15.75" thickBot="1" x14ac:dyDescent="0.3">
      <c r="A53" s="11" t="s">
        <v>195</v>
      </c>
      <c r="B53" s="111">
        <v>2</v>
      </c>
      <c r="C53" s="113">
        <f t="shared" si="16"/>
        <v>1.9047619047619049E-2</v>
      </c>
      <c r="D53" s="114">
        <v>0.02</v>
      </c>
      <c r="E53" s="114">
        <v>0.05</v>
      </c>
      <c r="F53" s="115">
        <v>2</v>
      </c>
      <c r="G53" s="114">
        <f t="shared" si="17"/>
        <v>2.0202020202020204E-2</v>
      </c>
      <c r="H53" s="114">
        <v>0.03</v>
      </c>
      <c r="I53" s="114">
        <v>0.16</v>
      </c>
      <c r="J53" s="165"/>
      <c r="K53" s="48" t="s">
        <v>195</v>
      </c>
      <c r="L53" s="117">
        <f t="shared" si="18"/>
        <v>1.9047619047619049E-2</v>
      </c>
      <c r="M53" s="117">
        <f t="shared" si="19"/>
        <v>-9.5238095238095108E-4</v>
      </c>
      <c r="N53" s="117">
        <f t="shared" si="22"/>
        <v>3.0952380952380953E-2</v>
      </c>
      <c r="O53" s="119">
        <f t="shared" si="20"/>
        <v>2.0202020202020204E-2</v>
      </c>
      <c r="P53" s="119">
        <f t="shared" si="21"/>
        <v>-9.7979797979797952E-3</v>
      </c>
      <c r="Q53" s="119">
        <f t="shared" si="15"/>
        <v>0.13979797979797981</v>
      </c>
    </row>
    <row r="54" spans="1:17" s="17" customFormat="1" ht="15.75" thickBot="1" x14ac:dyDescent="0.3">
      <c r="A54" s="11" t="s">
        <v>197</v>
      </c>
      <c r="B54" s="111">
        <v>8</v>
      </c>
      <c r="C54" s="113">
        <f t="shared" si="16"/>
        <v>7.6190476190476197E-2</v>
      </c>
      <c r="D54" s="114">
        <v>0.03</v>
      </c>
      <c r="E54" s="114">
        <v>0.09</v>
      </c>
      <c r="F54" s="115">
        <v>3</v>
      </c>
      <c r="G54" s="114">
        <f t="shared" si="17"/>
        <v>3.0303030303030304E-2</v>
      </c>
      <c r="H54" s="114">
        <v>0.03</v>
      </c>
      <c r="I54" s="114">
        <v>0.06</v>
      </c>
      <c r="J54" s="165"/>
      <c r="K54" s="48" t="s">
        <v>197</v>
      </c>
      <c r="L54" s="117">
        <f t="shared" si="18"/>
        <v>7.6190476190476197E-2</v>
      </c>
      <c r="M54" s="117">
        <f t="shared" si="19"/>
        <v>4.6190476190476198E-2</v>
      </c>
      <c r="N54" s="117">
        <f t="shared" si="22"/>
        <v>1.3809523809523799E-2</v>
      </c>
      <c r="O54" s="119">
        <f t="shared" si="20"/>
        <v>3.0303030303030304E-2</v>
      </c>
      <c r="P54" s="119">
        <f t="shared" si="21"/>
        <v>3.0303030303030498E-4</v>
      </c>
      <c r="Q54" s="119">
        <f t="shared" si="15"/>
        <v>2.9696969696969694E-2</v>
      </c>
    </row>
    <row r="55" spans="1:17" s="17" customFormat="1" ht="15.75" thickBot="1" x14ac:dyDescent="0.3">
      <c r="A55" s="11" t="s">
        <v>199</v>
      </c>
      <c r="B55" s="111">
        <v>7</v>
      </c>
      <c r="C55" s="113">
        <f t="shared" si="16"/>
        <v>6.6666666666666666E-2</v>
      </c>
      <c r="D55" s="114">
        <v>0.04</v>
      </c>
      <c r="E55" s="114">
        <v>0.08</v>
      </c>
      <c r="F55" s="115">
        <v>2</v>
      </c>
      <c r="G55" s="114">
        <f t="shared" si="17"/>
        <v>2.0202020202020204E-2</v>
      </c>
      <c r="H55" s="114">
        <v>0.02</v>
      </c>
      <c r="I55" s="114">
        <v>0.06</v>
      </c>
      <c r="J55" s="165"/>
      <c r="K55" s="48" t="s">
        <v>199</v>
      </c>
      <c r="L55" s="117">
        <f t="shared" si="18"/>
        <v>6.6666666666666666E-2</v>
      </c>
      <c r="M55" s="117">
        <f t="shared" si="19"/>
        <v>2.6666666666666665E-2</v>
      </c>
      <c r="N55" s="117">
        <f t="shared" si="22"/>
        <v>1.3333333333333336E-2</v>
      </c>
      <c r="O55" s="119">
        <f t="shared" si="20"/>
        <v>2.0202020202020204E-2</v>
      </c>
      <c r="P55" s="119">
        <f t="shared" si="21"/>
        <v>2.0202020202020332E-4</v>
      </c>
      <c r="Q55" s="119">
        <f t="shared" si="15"/>
        <v>3.9797979797979791E-2</v>
      </c>
    </row>
    <row r="56" spans="1:17" s="17" customFormat="1" ht="14.45" customHeight="1" thickBot="1" x14ac:dyDescent="0.3">
      <c r="A56" s="11" t="s">
        <v>201</v>
      </c>
      <c r="B56" s="111">
        <v>8</v>
      </c>
      <c r="C56" s="113">
        <f t="shared" si="16"/>
        <v>7.6190476190476197E-2</v>
      </c>
      <c r="D56" s="114">
        <v>0.03</v>
      </c>
      <c r="E56" s="114">
        <v>0.09</v>
      </c>
      <c r="F56" s="115">
        <v>5</v>
      </c>
      <c r="G56" s="114">
        <f t="shared" si="17"/>
        <v>5.0505050505050504E-2</v>
      </c>
      <c r="H56" s="114">
        <v>0.02</v>
      </c>
      <c r="I56" s="114">
        <v>0.06</v>
      </c>
      <c r="J56" s="165"/>
      <c r="K56" s="48" t="s">
        <v>201</v>
      </c>
      <c r="L56" s="117">
        <f t="shared" si="18"/>
        <v>7.6190476190476197E-2</v>
      </c>
      <c r="M56" s="117">
        <f t="shared" si="19"/>
        <v>4.6190476190476198E-2</v>
      </c>
      <c r="N56" s="117">
        <f t="shared" si="22"/>
        <v>1.3809523809523799E-2</v>
      </c>
      <c r="O56" s="119">
        <f t="shared" si="20"/>
        <v>5.0505050505050504E-2</v>
      </c>
      <c r="P56" s="119">
        <f t="shared" si="21"/>
        <v>3.0505050505050504E-2</v>
      </c>
      <c r="Q56" s="119">
        <f t="shared" si="15"/>
        <v>9.4949494949494936E-3</v>
      </c>
    </row>
    <row r="57" spans="1:17" s="17" customFormat="1" ht="15.75" thickBot="1" x14ac:dyDescent="0.3">
      <c r="A57" s="11" t="s">
        <v>203</v>
      </c>
      <c r="B57" s="111">
        <v>10</v>
      </c>
      <c r="C57" s="113">
        <f t="shared" si="16"/>
        <v>9.5238095238095233E-2</v>
      </c>
      <c r="D57" s="114">
        <v>0.05</v>
      </c>
      <c r="E57" s="114">
        <v>0.11</v>
      </c>
      <c r="F57" s="115">
        <v>5</v>
      </c>
      <c r="G57" s="114">
        <f t="shared" si="17"/>
        <v>5.0505050505050504E-2</v>
      </c>
      <c r="H57" s="114">
        <v>0.02</v>
      </c>
      <c r="I57" s="114">
        <v>7.0000000000000007E-2</v>
      </c>
      <c r="J57" s="165"/>
      <c r="K57" s="48" t="s">
        <v>203</v>
      </c>
      <c r="L57" s="117">
        <f t="shared" si="18"/>
        <v>9.5238095238095233E-2</v>
      </c>
      <c r="M57" s="117">
        <f t="shared" si="19"/>
        <v>4.523809523809523E-2</v>
      </c>
      <c r="N57" s="117">
        <f t="shared" si="22"/>
        <v>1.4761904761904768E-2</v>
      </c>
      <c r="O57" s="119">
        <f t="shared" si="20"/>
        <v>5.0505050505050504E-2</v>
      </c>
      <c r="P57" s="119">
        <f t="shared" si="21"/>
        <v>3.0505050505050504E-2</v>
      </c>
      <c r="Q57" s="119">
        <f t="shared" si="15"/>
        <v>1.9494949494949503E-2</v>
      </c>
    </row>
    <row r="58" spans="1:17" s="17" customFormat="1" ht="15.75" thickBot="1" x14ac:dyDescent="0.3">
      <c r="A58" s="11" t="s">
        <v>205</v>
      </c>
      <c r="B58" s="111">
        <v>0</v>
      </c>
      <c r="C58" s="113">
        <f t="shared" si="16"/>
        <v>0</v>
      </c>
      <c r="D58" s="114">
        <v>0</v>
      </c>
      <c r="E58" s="114">
        <v>0</v>
      </c>
      <c r="F58" s="115">
        <v>3</v>
      </c>
      <c r="G58" s="114">
        <f t="shared" si="17"/>
        <v>3.0303030303030304E-2</v>
      </c>
      <c r="H58" s="114">
        <v>0.02</v>
      </c>
      <c r="I58" s="114">
        <v>0.05</v>
      </c>
      <c r="J58" s="165"/>
      <c r="K58" s="48" t="s">
        <v>205</v>
      </c>
      <c r="L58" s="117">
        <f t="shared" si="18"/>
        <v>0</v>
      </c>
      <c r="M58" s="117">
        <f t="shared" si="19"/>
        <v>0</v>
      </c>
      <c r="N58" s="117">
        <f t="shared" si="22"/>
        <v>0</v>
      </c>
      <c r="O58" s="119">
        <f t="shared" si="20"/>
        <v>3.0303030303030304E-2</v>
      </c>
      <c r="P58" s="119">
        <f t="shared" si="21"/>
        <v>1.0303030303030303E-2</v>
      </c>
      <c r="Q58" s="119">
        <f t="shared" si="15"/>
        <v>1.9696969696969699E-2</v>
      </c>
    </row>
    <row r="59" spans="1:17" s="17" customFormat="1" ht="15.75" thickBot="1" x14ac:dyDescent="0.3">
      <c r="A59" s="11" t="s">
        <v>207</v>
      </c>
      <c r="B59" s="111">
        <v>4</v>
      </c>
      <c r="C59" s="113">
        <f t="shared" si="16"/>
        <v>3.8095238095238099E-2</v>
      </c>
      <c r="D59" s="114">
        <v>0.01</v>
      </c>
      <c r="E59" s="114">
        <v>0.06</v>
      </c>
      <c r="F59" s="115">
        <v>4</v>
      </c>
      <c r="G59" s="114">
        <f t="shared" si="17"/>
        <v>4.0404040404040407E-2</v>
      </c>
      <c r="H59" s="114">
        <v>0.01</v>
      </c>
      <c r="I59" s="114">
        <v>0.06</v>
      </c>
      <c r="J59" s="165"/>
      <c r="K59" s="48" t="s">
        <v>207</v>
      </c>
      <c r="L59" s="117">
        <f t="shared" si="18"/>
        <v>3.8095238095238099E-2</v>
      </c>
      <c r="M59" s="117">
        <f>C59-D59</f>
        <v>2.8095238095238097E-2</v>
      </c>
      <c r="N59" s="117">
        <f t="shared" si="22"/>
        <v>2.1904761904761899E-2</v>
      </c>
      <c r="O59" s="119">
        <f t="shared" si="20"/>
        <v>4.0404040404040407E-2</v>
      </c>
      <c r="P59" s="119">
        <f t="shared" si="21"/>
        <v>3.0404040404040406E-2</v>
      </c>
      <c r="Q59" s="119">
        <f t="shared" si="15"/>
        <v>1.959595959595959E-2</v>
      </c>
    </row>
    <row r="60" spans="1:17" s="17" customFormat="1" ht="15.75" thickBot="1" x14ac:dyDescent="0.3">
      <c r="A60" s="11" t="s">
        <v>209</v>
      </c>
      <c r="B60" s="111">
        <v>2</v>
      </c>
      <c r="C60" s="113">
        <f t="shared" si="16"/>
        <v>1.9047619047619049E-2</v>
      </c>
      <c r="D60" s="114">
        <v>0.01</v>
      </c>
      <c r="E60" s="114">
        <v>0.06</v>
      </c>
      <c r="F60" s="115">
        <v>4</v>
      </c>
      <c r="G60" s="114">
        <f t="shared" si="17"/>
        <v>4.0404040404040407E-2</v>
      </c>
      <c r="H60" s="114">
        <v>0.01</v>
      </c>
      <c r="I60" s="114">
        <v>0.05</v>
      </c>
      <c r="J60" s="165"/>
      <c r="K60" s="48" t="s">
        <v>209</v>
      </c>
      <c r="L60" s="117">
        <f>C60</f>
        <v>1.9047619047619049E-2</v>
      </c>
      <c r="M60" s="117">
        <f t="shared" si="19"/>
        <v>9.0476190476190491E-3</v>
      </c>
      <c r="N60" s="117">
        <f t="shared" si="22"/>
        <v>4.0952380952380948E-2</v>
      </c>
      <c r="O60" s="119">
        <f t="shared" si="20"/>
        <v>4.0404040404040407E-2</v>
      </c>
      <c r="P60" s="119">
        <f t="shared" si="21"/>
        <v>3.0404040404040406E-2</v>
      </c>
      <c r="Q60" s="119">
        <f t="shared" si="15"/>
        <v>9.5959595959595953E-3</v>
      </c>
    </row>
    <row r="61" spans="1:17" s="17" customFormat="1" ht="15.75" thickBot="1" x14ac:dyDescent="0.3">
      <c r="A61" s="11" t="s">
        <v>211</v>
      </c>
      <c r="B61" s="111">
        <v>1</v>
      </c>
      <c r="C61" s="113">
        <f t="shared" si="16"/>
        <v>9.5238095238095247E-3</v>
      </c>
      <c r="D61" s="114">
        <v>0.01</v>
      </c>
      <c r="E61" s="114">
        <v>0.06</v>
      </c>
      <c r="F61" s="115">
        <v>8</v>
      </c>
      <c r="G61" s="114">
        <f t="shared" si="17"/>
        <v>8.0808080808080815E-2</v>
      </c>
      <c r="H61" s="114">
        <v>0.03</v>
      </c>
      <c r="I61" s="114">
        <v>0.09</v>
      </c>
      <c r="J61" s="165"/>
      <c r="K61" s="48" t="s">
        <v>211</v>
      </c>
      <c r="L61" s="117">
        <f t="shared" si="18"/>
        <v>9.5238095238095247E-3</v>
      </c>
      <c r="M61" s="117">
        <f t="shared" si="19"/>
        <v>-4.7619047619047554E-4</v>
      </c>
      <c r="N61" s="117">
        <f t="shared" si="22"/>
        <v>5.0476190476190473E-2</v>
      </c>
      <c r="O61" s="119">
        <f t="shared" si="20"/>
        <v>8.0808080808080815E-2</v>
      </c>
      <c r="P61" s="119">
        <f t="shared" si="21"/>
        <v>5.0808080808080816E-2</v>
      </c>
      <c r="Q61" s="119">
        <f t="shared" si="15"/>
        <v>9.1919191919191817E-3</v>
      </c>
    </row>
    <row r="62" spans="1:17" ht="15.75" thickBot="1" x14ac:dyDescent="0.3">
      <c r="A62" s="7" t="s">
        <v>168</v>
      </c>
      <c r="B62" s="120">
        <f>SUM(B44:B61)</f>
        <v>105</v>
      </c>
      <c r="C62" s="121"/>
      <c r="D62" s="121"/>
      <c r="E62" s="120"/>
      <c r="F62" s="122">
        <f>SUM(F44:F61)</f>
        <v>99</v>
      </c>
      <c r="G62" s="111"/>
      <c r="H62" s="111"/>
      <c r="I62" s="111"/>
      <c r="J62" s="165"/>
      <c r="K62" s="57" t="s">
        <v>168</v>
      </c>
      <c r="L62" s="117">
        <f>SUM(L44:L61)</f>
        <v>0.99999999999999989</v>
      </c>
      <c r="M62" s="117"/>
      <c r="N62" s="118"/>
      <c r="O62" s="119">
        <f>SUM(O44:O61)</f>
        <v>1.0000000000000002</v>
      </c>
      <c r="P62" s="119"/>
      <c r="Q62" s="119"/>
    </row>
    <row r="63" spans="1:17" x14ac:dyDescent="0.25">
      <c r="A63" s="165"/>
      <c r="B63" s="165"/>
      <c r="C63" s="165"/>
      <c r="D63" s="165"/>
      <c r="E63" s="165"/>
      <c r="F63" s="165"/>
      <c r="G63" s="165"/>
      <c r="H63" s="165"/>
      <c r="I63" s="165"/>
      <c r="J63" s="165"/>
      <c r="K63" s="165"/>
      <c r="L63" s="165"/>
      <c r="M63" s="165"/>
      <c r="N63" s="165"/>
      <c r="O63" s="165"/>
      <c r="P63" s="165"/>
      <c r="Q63" s="165"/>
    </row>
    <row r="64" spans="1:17" s="17" customFormat="1" ht="22.5" x14ac:dyDescent="0.3">
      <c r="A64" s="12" t="s">
        <v>216</v>
      </c>
      <c r="B64" s="171"/>
      <c r="C64" s="171"/>
      <c r="D64" s="171"/>
      <c r="E64" s="171"/>
      <c r="F64" s="171"/>
      <c r="G64" s="171"/>
      <c r="H64" s="171"/>
      <c r="I64" s="171"/>
      <c r="J64" s="165"/>
      <c r="K64" s="165"/>
      <c r="L64" s="165"/>
      <c r="M64" s="165"/>
      <c r="N64" s="165"/>
      <c r="O64" s="165"/>
      <c r="P64" s="165"/>
      <c r="Q64" s="165"/>
    </row>
    <row r="65" spans="1:17" s="17" customFormat="1" x14ac:dyDescent="0.25">
      <c r="A65" s="2" t="s">
        <v>217</v>
      </c>
      <c r="B65" s="165"/>
      <c r="C65" s="165"/>
      <c r="D65" s="165"/>
      <c r="E65" s="165"/>
      <c r="F65" s="165"/>
      <c r="G65" s="165"/>
      <c r="H65" s="165"/>
      <c r="I65" s="165"/>
      <c r="J65" s="165"/>
      <c r="K65" s="165"/>
      <c r="L65" s="165"/>
      <c r="M65" s="165"/>
      <c r="N65" s="165"/>
      <c r="O65" s="165"/>
      <c r="P65" s="165"/>
      <c r="Q65" s="165"/>
    </row>
    <row r="66" spans="1:17" s="17" customFormat="1" x14ac:dyDescent="0.25">
      <c r="A66" s="19" t="s">
        <v>218</v>
      </c>
      <c r="B66" s="171"/>
      <c r="C66" s="171"/>
      <c r="D66" s="171"/>
      <c r="E66" s="171"/>
      <c r="F66" s="171"/>
      <c r="G66" s="165"/>
      <c r="H66" s="165"/>
      <c r="I66" s="165"/>
      <c r="J66" s="165"/>
      <c r="K66" s="165"/>
      <c r="L66" s="165"/>
      <c r="M66" s="165"/>
      <c r="N66" s="165"/>
      <c r="O66" s="165"/>
      <c r="P66" s="165"/>
      <c r="Q66" s="165"/>
    </row>
    <row r="67" spans="1:17" s="17" customFormat="1" ht="15.75" thickBot="1" x14ac:dyDescent="0.3">
      <c r="A67" s="171"/>
      <c r="B67" s="171"/>
      <c r="C67" s="171"/>
      <c r="D67" s="171"/>
      <c r="E67" s="171"/>
      <c r="F67" s="171"/>
      <c r="G67" s="165"/>
      <c r="H67" s="165"/>
      <c r="I67" s="165"/>
      <c r="J67" s="165"/>
      <c r="K67" s="45"/>
      <c r="L67" s="166" t="s">
        <v>155</v>
      </c>
      <c r="M67" s="166"/>
      <c r="N67" s="53"/>
      <c r="O67" s="167" t="s">
        <v>156</v>
      </c>
      <c r="P67" s="167"/>
      <c r="Q67" s="167"/>
    </row>
    <row r="68" spans="1:17" s="17" customFormat="1" ht="26.25" thickBot="1" x14ac:dyDescent="0.3">
      <c r="A68" s="4" t="s">
        <v>157</v>
      </c>
      <c r="B68" s="174" t="s">
        <v>158</v>
      </c>
      <c r="C68" s="175"/>
      <c r="D68" s="5" t="s">
        <v>159</v>
      </c>
      <c r="E68" s="5" t="s">
        <v>160</v>
      </c>
      <c r="F68" s="174" t="s">
        <v>161</v>
      </c>
      <c r="G68" s="175"/>
      <c r="H68" s="5" t="s">
        <v>159</v>
      </c>
      <c r="I68" s="5" t="s">
        <v>160</v>
      </c>
      <c r="J68" s="165"/>
      <c r="K68" s="166" t="s">
        <v>157</v>
      </c>
      <c r="L68" s="46" t="s">
        <v>162</v>
      </c>
      <c r="M68" s="166" t="s">
        <v>163</v>
      </c>
      <c r="N68" s="53" t="s">
        <v>164</v>
      </c>
      <c r="O68" s="44" t="s">
        <v>165</v>
      </c>
      <c r="P68" s="167" t="s">
        <v>163</v>
      </c>
      <c r="Q68" s="167" t="s">
        <v>164</v>
      </c>
    </row>
    <row r="69" spans="1:17" s="17" customFormat="1" ht="27" thickBot="1" x14ac:dyDescent="0.3">
      <c r="A69" s="11" t="s">
        <v>219</v>
      </c>
      <c r="B69" s="111">
        <v>58</v>
      </c>
      <c r="C69" s="113">
        <f>B69/$B$72</f>
        <v>0.55238095238095242</v>
      </c>
      <c r="D69" s="114">
        <v>0.45</v>
      </c>
      <c r="E69" s="114">
        <v>0.6</v>
      </c>
      <c r="F69" s="111">
        <v>24</v>
      </c>
      <c r="G69" s="114">
        <f>F69/$F$72</f>
        <v>0.24242424242424243</v>
      </c>
      <c r="H69" s="123">
        <v>0.2</v>
      </c>
      <c r="I69" s="123">
        <v>0.28000000000000003</v>
      </c>
      <c r="J69" s="165"/>
      <c r="K69" s="58" t="s">
        <v>219</v>
      </c>
      <c r="L69" s="117">
        <f>C69</f>
        <v>0.55238095238095242</v>
      </c>
      <c r="M69" s="117">
        <f>C69-D69</f>
        <v>0.10238095238095241</v>
      </c>
      <c r="N69" s="118">
        <f>E69-C69</f>
        <v>4.7619047619047561E-2</v>
      </c>
      <c r="O69" s="119">
        <f t="shared" ref="O69:O71" si="23">G69</f>
        <v>0.24242424242424243</v>
      </c>
      <c r="P69" s="119">
        <f>G69-H69</f>
        <v>4.242424242424242E-2</v>
      </c>
      <c r="Q69" s="119">
        <f>I69-G69</f>
        <v>3.7575757575757596E-2</v>
      </c>
    </row>
    <row r="70" spans="1:17" s="17" customFormat="1" ht="52.5" thickBot="1" x14ac:dyDescent="0.3">
      <c r="A70" s="11" t="s">
        <v>220</v>
      </c>
      <c r="B70" s="111">
        <v>36</v>
      </c>
      <c r="C70" s="113">
        <f t="shared" ref="C70:C71" si="24">B70/$B$72</f>
        <v>0.34285714285714286</v>
      </c>
      <c r="D70" s="114">
        <v>0.3</v>
      </c>
      <c r="E70" s="114">
        <v>0.4</v>
      </c>
      <c r="F70" s="111">
        <v>36</v>
      </c>
      <c r="G70" s="114">
        <f t="shared" ref="G70:G71" si="25">F70/$F$72</f>
        <v>0.36363636363636365</v>
      </c>
      <c r="H70" s="114">
        <v>0.3</v>
      </c>
      <c r="I70" s="114">
        <v>0.4</v>
      </c>
      <c r="J70" s="165"/>
      <c r="K70" s="58" t="s">
        <v>220</v>
      </c>
      <c r="L70" s="117">
        <f t="shared" ref="L70:L71" si="26">C70</f>
        <v>0.34285714285714286</v>
      </c>
      <c r="M70" s="117">
        <f t="shared" ref="M70:M71" si="27">C70-D70</f>
        <v>4.2857142857142871E-2</v>
      </c>
      <c r="N70" s="118">
        <f t="shared" ref="N70:N71" si="28">E70-C70</f>
        <v>5.7142857142857162E-2</v>
      </c>
      <c r="O70" s="119">
        <f t="shared" si="23"/>
        <v>0.36363636363636365</v>
      </c>
      <c r="P70" s="119">
        <f t="shared" ref="P70:P71" si="29">G70-H70</f>
        <v>6.3636363636363658E-2</v>
      </c>
      <c r="Q70" s="119">
        <f t="shared" ref="Q70:Q71" si="30">I70-G70</f>
        <v>3.6363636363636376E-2</v>
      </c>
    </row>
    <row r="71" spans="1:17" s="17" customFormat="1" ht="15.75" thickBot="1" x14ac:dyDescent="0.3">
      <c r="A71" s="11" t="s">
        <v>221</v>
      </c>
      <c r="B71" s="111">
        <v>11</v>
      </c>
      <c r="C71" s="113">
        <f t="shared" si="24"/>
        <v>0.10476190476190476</v>
      </c>
      <c r="D71" s="114">
        <v>0.08</v>
      </c>
      <c r="E71" s="114">
        <v>0.14000000000000001</v>
      </c>
      <c r="F71" s="111">
        <v>39</v>
      </c>
      <c r="G71" s="114">
        <f t="shared" si="25"/>
        <v>0.39393939393939392</v>
      </c>
      <c r="H71" s="114">
        <v>0.31</v>
      </c>
      <c r="I71" s="114">
        <v>0.45</v>
      </c>
      <c r="J71" s="165"/>
      <c r="K71" s="58" t="s">
        <v>221</v>
      </c>
      <c r="L71" s="117">
        <f t="shared" si="26"/>
        <v>0.10476190476190476</v>
      </c>
      <c r="M71" s="117">
        <f t="shared" si="27"/>
        <v>2.4761904761904763E-2</v>
      </c>
      <c r="N71" s="118">
        <f t="shared" si="28"/>
        <v>3.5238095238095249E-2</v>
      </c>
      <c r="O71" s="119">
        <f t="shared" si="23"/>
        <v>0.39393939393939392</v>
      </c>
      <c r="P71" s="119">
        <f t="shared" si="29"/>
        <v>8.3939393939393925E-2</v>
      </c>
      <c r="Q71" s="119">
        <f t="shared" si="30"/>
        <v>5.6060606060606089E-2</v>
      </c>
    </row>
    <row r="72" spans="1:17" s="17" customFormat="1" ht="15.75" thickBot="1" x14ac:dyDescent="0.3">
      <c r="A72" s="7" t="s">
        <v>168</v>
      </c>
      <c r="B72" s="120">
        <f>SUM(B69:B71)</f>
        <v>105</v>
      </c>
      <c r="C72" s="121"/>
      <c r="D72" s="121"/>
      <c r="E72" s="120"/>
      <c r="F72" s="120">
        <f>SUM(F69:F71)</f>
        <v>99</v>
      </c>
      <c r="G72" s="111"/>
      <c r="H72" s="111"/>
      <c r="I72" s="111"/>
      <c r="J72" s="165"/>
      <c r="K72" s="57" t="s">
        <v>168</v>
      </c>
      <c r="L72" s="117">
        <f>SUM(L69:L71)</f>
        <v>1</v>
      </c>
      <c r="M72" s="117"/>
      <c r="N72" s="118"/>
      <c r="O72" s="119">
        <f>SUM(O69:O71)</f>
        <v>1</v>
      </c>
      <c r="P72" s="119"/>
      <c r="Q72" s="119"/>
    </row>
  </sheetData>
  <mergeCells count="12">
    <mergeCell ref="L17:N17"/>
    <mergeCell ref="O17:Q17"/>
    <mergeCell ref="B68:C68"/>
    <mergeCell ref="F68:G68"/>
    <mergeCell ref="B9:C9"/>
    <mergeCell ref="F9:G9"/>
    <mergeCell ref="B18:C18"/>
    <mergeCell ref="F18:G18"/>
    <mergeCell ref="B43:C43"/>
    <mergeCell ref="F43:G43"/>
    <mergeCell ref="L42:N42"/>
    <mergeCell ref="O42:Q4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006A8-A119-4AF3-84BA-68980A4456A6}">
  <dimension ref="A1:R171"/>
  <sheetViews>
    <sheetView zoomScale="90" zoomScaleNormal="90" workbookViewId="0">
      <selection activeCell="F4" sqref="F4"/>
    </sheetView>
  </sheetViews>
  <sheetFormatPr defaultColWidth="9.140625" defaultRowHeight="15" x14ac:dyDescent="0.25"/>
  <cols>
    <col min="1" max="1" width="36.42578125" style="14" customWidth="1"/>
    <col min="2" max="2" width="9.140625" style="14"/>
    <col min="3" max="3" width="12" style="14" bestFit="1" customWidth="1"/>
    <col min="4" max="4" width="11.5703125" style="14" bestFit="1" customWidth="1"/>
    <col min="5" max="5" width="13.28515625" style="14" bestFit="1" customWidth="1"/>
    <col min="6" max="6" width="13.5703125" style="14" bestFit="1" customWidth="1"/>
    <col min="7" max="11" width="9.140625" style="14"/>
    <col min="12" max="12" width="15.28515625" style="14" customWidth="1"/>
    <col min="13" max="16384" width="9.140625" style="14"/>
  </cols>
  <sheetData>
    <row r="1" spans="1:18" ht="30" x14ac:dyDescent="0.4">
      <c r="A1" s="1" t="s">
        <v>222</v>
      </c>
      <c r="B1" s="165"/>
      <c r="C1" s="165"/>
      <c r="D1" s="165"/>
      <c r="E1" s="165"/>
      <c r="F1" s="165"/>
      <c r="G1" s="165"/>
      <c r="H1" s="165"/>
      <c r="I1" s="165"/>
      <c r="J1" s="165"/>
      <c r="K1" s="165"/>
      <c r="L1" s="165"/>
      <c r="M1" s="165"/>
      <c r="N1" s="165"/>
      <c r="O1" s="165"/>
      <c r="P1" s="165"/>
      <c r="Q1" s="165"/>
      <c r="R1" s="165"/>
    </row>
    <row r="2" spans="1:18" x14ac:dyDescent="0.25">
      <c r="A2" s="8"/>
      <c r="B2" s="8"/>
      <c r="C2" s="8"/>
      <c r="D2" s="8"/>
      <c r="E2" s="8"/>
      <c r="F2" s="8"/>
      <c r="G2" s="8"/>
      <c r="H2" s="165"/>
      <c r="I2" s="165"/>
      <c r="J2" s="165"/>
      <c r="K2" s="165"/>
      <c r="L2" s="165"/>
      <c r="M2" s="165"/>
      <c r="N2" s="165"/>
      <c r="O2" s="165"/>
      <c r="P2" s="165"/>
      <c r="Q2" s="165"/>
      <c r="R2" s="165"/>
    </row>
    <row r="3" spans="1:18" ht="15.75" x14ac:dyDescent="0.25">
      <c r="A3" s="162" t="s">
        <v>223</v>
      </c>
      <c r="B3" s="165"/>
      <c r="C3" s="165"/>
      <c r="D3" s="165"/>
      <c r="E3" s="165"/>
      <c r="F3" s="165"/>
      <c r="G3" s="165"/>
      <c r="H3" s="165"/>
      <c r="I3" s="165"/>
      <c r="J3" s="165"/>
      <c r="K3" s="165"/>
      <c r="L3" s="165"/>
      <c r="M3" s="165"/>
      <c r="N3" s="165"/>
      <c r="O3" s="165"/>
      <c r="P3" s="165"/>
      <c r="Q3" s="165"/>
      <c r="R3" s="165"/>
    </row>
    <row r="5" spans="1:18" s="13" customFormat="1" ht="45" customHeight="1" x14ac:dyDescent="0.3">
      <c r="A5" s="12" t="s">
        <v>224</v>
      </c>
      <c r="B5" s="171"/>
      <c r="C5" s="171"/>
      <c r="D5" s="171"/>
      <c r="E5" s="171"/>
      <c r="F5" s="171"/>
      <c r="G5" s="171"/>
      <c r="H5" s="171"/>
      <c r="I5" s="171"/>
      <c r="J5" s="171"/>
      <c r="K5" s="171"/>
      <c r="L5" s="171"/>
      <c r="M5" s="171"/>
      <c r="N5" s="171"/>
      <c r="O5" s="171"/>
      <c r="P5" s="171"/>
      <c r="Q5" s="171"/>
      <c r="R5" s="171"/>
    </row>
    <row r="6" spans="1:18" s="17" customFormat="1" x14ac:dyDescent="0.25">
      <c r="A6" s="2" t="s">
        <v>225</v>
      </c>
      <c r="B6" s="165"/>
      <c r="C6" s="165"/>
      <c r="D6" s="165"/>
      <c r="E6" s="165"/>
      <c r="F6" s="165"/>
      <c r="G6" s="165"/>
      <c r="H6" s="165"/>
      <c r="I6" s="165"/>
      <c r="J6" s="165"/>
      <c r="K6" s="165"/>
      <c r="L6" s="165"/>
      <c r="M6" s="165"/>
      <c r="N6" s="165"/>
      <c r="O6" s="165"/>
      <c r="P6" s="165"/>
      <c r="Q6" s="165"/>
      <c r="R6" s="165"/>
    </row>
    <row r="7" spans="1:18" s="17" customFormat="1" x14ac:dyDescent="0.25">
      <c r="A7" s="19" t="s">
        <v>218</v>
      </c>
      <c r="B7" s="171"/>
      <c r="C7" s="171"/>
      <c r="D7" s="171"/>
      <c r="E7" s="171"/>
      <c r="F7" s="171"/>
      <c r="G7" s="165"/>
      <c r="H7" s="165"/>
      <c r="I7" s="165"/>
      <c r="J7" s="165"/>
      <c r="K7" s="165"/>
      <c r="L7" s="165"/>
      <c r="M7" s="165"/>
      <c r="N7" s="165"/>
      <c r="O7" s="165"/>
      <c r="P7" s="165"/>
      <c r="Q7" s="165"/>
      <c r="R7" s="165"/>
    </row>
    <row r="8" spans="1:18" s="17" customFormat="1" ht="15.75" thickBot="1" x14ac:dyDescent="0.3">
      <c r="A8" s="171"/>
      <c r="B8" s="171"/>
      <c r="C8" s="171"/>
      <c r="D8" s="171"/>
      <c r="E8" s="171"/>
      <c r="F8" s="171"/>
      <c r="G8" s="165"/>
      <c r="H8" s="165"/>
      <c r="I8" s="165"/>
      <c r="J8" s="165"/>
      <c r="K8" s="165"/>
      <c r="L8" s="45"/>
      <c r="M8" s="166" t="s">
        <v>155</v>
      </c>
      <c r="N8" s="166"/>
      <c r="O8" s="53"/>
      <c r="P8" s="167" t="s">
        <v>156</v>
      </c>
      <c r="Q8" s="167"/>
      <c r="R8" s="167"/>
    </row>
    <row r="9" spans="1:18" s="17" customFormat="1" ht="15" customHeight="1" thickBot="1" x14ac:dyDescent="0.3">
      <c r="A9" s="4" t="s">
        <v>157</v>
      </c>
      <c r="B9" s="174" t="s">
        <v>158</v>
      </c>
      <c r="C9" s="175"/>
      <c r="D9" s="5" t="s">
        <v>159</v>
      </c>
      <c r="E9" s="5" t="s">
        <v>160</v>
      </c>
      <c r="F9" s="174" t="s">
        <v>161</v>
      </c>
      <c r="G9" s="175"/>
      <c r="H9" s="5" t="s">
        <v>159</v>
      </c>
      <c r="I9" s="5" t="s">
        <v>160</v>
      </c>
      <c r="J9" s="165"/>
      <c r="K9" s="165"/>
      <c r="L9" s="166" t="s">
        <v>157</v>
      </c>
      <c r="M9" s="46" t="s">
        <v>162</v>
      </c>
      <c r="N9" s="166" t="s">
        <v>163</v>
      </c>
      <c r="O9" s="53" t="s">
        <v>164</v>
      </c>
      <c r="P9" s="44" t="s">
        <v>165</v>
      </c>
      <c r="Q9" s="167" t="s">
        <v>163</v>
      </c>
      <c r="R9" s="167" t="s">
        <v>164</v>
      </c>
    </row>
    <row r="10" spans="1:18" s="17" customFormat="1" ht="15.75" thickBot="1" x14ac:dyDescent="0.3">
      <c r="A10" s="6" t="s">
        <v>226</v>
      </c>
      <c r="B10" s="109">
        <v>31</v>
      </c>
      <c r="C10" s="110">
        <f>B10/$B$15</f>
        <v>0.31958762886597936</v>
      </c>
      <c r="D10" s="110">
        <v>0.28999999999999998</v>
      </c>
      <c r="E10" s="110">
        <v>0.35</v>
      </c>
      <c r="F10" s="111">
        <v>24</v>
      </c>
      <c r="G10" s="110">
        <f>F10/$F$15</f>
        <v>0.25263157894736843</v>
      </c>
      <c r="H10" s="124">
        <v>0.2</v>
      </c>
      <c r="I10" s="110">
        <v>0.31</v>
      </c>
      <c r="J10" s="165"/>
      <c r="K10" s="165"/>
      <c r="L10" s="58" t="s">
        <v>226</v>
      </c>
      <c r="M10" s="117">
        <f>C10</f>
        <v>0.31958762886597936</v>
      </c>
      <c r="N10" s="117">
        <f>C10-D10</f>
        <v>2.9587628865979376E-2</v>
      </c>
      <c r="O10" s="118">
        <f>E10-C10</f>
        <v>3.0412371134020622E-2</v>
      </c>
      <c r="P10" s="119">
        <f>G10</f>
        <v>0.25263157894736843</v>
      </c>
      <c r="Q10" s="119">
        <f>G10-H10</f>
        <v>5.2631578947368418E-2</v>
      </c>
      <c r="R10" s="119">
        <f>I10-G10</f>
        <v>5.7368421052631569E-2</v>
      </c>
    </row>
    <row r="11" spans="1:18" s="17" customFormat="1" ht="15.75" thickBot="1" x14ac:dyDescent="0.3">
      <c r="A11" s="6" t="s">
        <v>227</v>
      </c>
      <c r="B11" s="109">
        <v>43</v>
      </c>
      <c r="C11" s="110">
        <f t="shared" ref="C11:C14" si="0">B11/$B$15</f>
        <v>0.44329896907216493</v>
      </c>
      <c r="D11" s="110">
        <v>0.39</v>
      </c>
      <c r="E11" s="110">
        <v>0.51</v>
      </c>
      <c r="F11" s="111">
        <v>52</v>
      </c>
      <c r="G11" s="110">
        <f t="shared" ref="G11:G14" si="1">F11/$F$15</f>
        <v>0.54736842105263162</v>
      </c>
      <c r="H11" s="124">
        <v>0.48</v>
      </c>
      <c r="I11" s="110">
        <v>0.62</v>
      </c>
      <c r="J11" s="165"/>
      <c r="K11" s="165"/>
      <c r="L11" s="58" t="s">
        <v>227</v>
      </c>
      <c r="M11" s="117">
        <f t="shared" ref="M11:M14" si="2">C11</f>
        <v>0.44329896907216493</v>
      </c>
      <c r="N11" s="117">
        <f t="shared" ref="N11:N13" si="3">C11-D11</f>
        <v>5.3298969072164915E-2</v>
      </c>
      <c r="O11" s="118">
        <f t="shared" ref="O11:O14" si="4">E11-C11</f>
        <v>6.6701030927835081E-2</v>
      </c>
      <c r="P11" s="119">
        <f t="shared" ref="P11:P14" si="5">G11</f>
        <v>0.54736842105263162</v>
      </c>
      <c r="Q11" s="119">
        <f t="shared" ref="Q11:Q14" si="6">G11-H11</f>
        <v>6.7368421052631633E-2</v>
      </c>
      <c r="R11" s="119">
        <f t="shared" ref="R11:R14" si="7">I11-G11</f>
        <v>7.263157894736838E-2</v>
      </c>
    </row>
    <row r="12" spans="1:18" s="17" customFormat="1" ht="15.75" thickBot="1" x14ac:dyDescent="0.3">
      <c r="A12" s="6" t="s">
        <v>228</v>
      </c>
      <c r="B12" s="109">
        <v>15</v>
      </c>
      <c r="C12" s="110">
        <f t="shared" si="0"/>
        <v>0.15463917525773196</v>
      </c>
      <c r="D12" s="110">
        <v>0.11</v>
      </c>
      <c r="E12" s="110">
        <v>0.18</v>
      </c>
      <c r="F12" s="111">
        <v>16</v>
      </c>
      <c r="G12" s="110">
        <f t="shared" si="1"/>
        <v>0.16842105263157894</v>
      </c>
      <c r="H12" s="124">
        <v>0.12</v>
      </c>
      <c r="I12" s="110">
        <v>0.2</v>
      </c>
      <c r="J12" s="165"/>
      <c r="K12" s="165"/>
      <c r="L12" s="58" t="s">
        <v>228</v>
      </c>
      <c r="M12" s="117">
        <f t="shared" si="2"/>
        <v>0.15463917525773196</v>
      </c>
      <c r="N12" s="117">
        <f t="shared" si="3"/>
        <v>4.4639175257731964E-2</v>
      </c>
      <c r="O12" s="118">
        <f t="shared" si="4"/>
        <v>2.5360824742268029E-2</v>
      </c>
      <c r="P12" s="119">
        <f t="shared" si="5"/>
        <v>0.16842105263157894</v>
      </c>
      <c r="Q12" s="119">
        <f t="shared" si="6"/>
        <v>4.8421052631578948E-2</v>
      </c>
      <c r="R12" s="119">
        <f t="shared" si="7"/>
        <v>3.1578947368421068E-2</v>
      </c>
    </row>
    <row r="13" spans="1:18" s="17" customFormat="1" ht="27" thickBot="1" x14ac:dyDescent="0.3">
      <c r="A13" s="6" t="s">
        <v>229</v>
      </c>
      <c r="B13" s="109">
        <v>3</v>
      </c>
      <c r="C13" s="110">
        <f t="shared" si="0"/>
        <v>3.0927835051546393E-2</v>
      </c>
      <c r="D13" s="110">
        <v>0.01</v>
      </c>
      <c r="E13" s="110">
        <v>0.05</v>
      </c>
      <c r="F13" s="111">
        <v>2</v>
      </c>
      <c r="G13" s="110">
        <f t="shared" si="1"/>
        <v>2.1052631578947368E-2</v>
      </c>
      <c r="H13" s="124">
        <v>3.0000000000000001E-3</v>
      </c>
      <c r="I13" s="110">
        <v>0.04</v>
      </c>
      <c r="J13" s="165"/>
      <c r="K13" s="165"/>
      <c r="L13" s="58" t="s">
        <v>229</v>
      </c>
      <c r="M13" s="117">
        <f t="shared" si="2"/>
        <v>3.0927835051546393E-2</v>
      </c>
      <c r="N13" s="117">
        <f t="shared" si="3"/>
        <v>2.0927835051546391E-2</v>
      </c>
      <c r="O13" s="118">
        <f t="shared" si="4"/>
        <v>1.907216494845361E-2</v>
      </c>
      <c r="P13" s="119">
        <f t="shared" si="5"/>
        <v>2.1052631578947368E-2</v>
      </c>
      <c r="Q13" s="119">
        <f t="shared" si="6"/>
        <v>1.8052631578947369E-2</v>
      </c>
      <c r="R13" s="119">
        <f t="shared" si="7"/>
        <v>1.8947368421052633E-2</v>
      </c>
    </row>
    <row r="14" spans="1:18" s="17" customFormat="1" ht="15.75" thickBot="1" x14ac:dyDescent="0.3">
      <c r="A14" s="6" t="s">
        <v>230</v>
      </c>
      <c r="B14" s="109">
        <v>5</v>
      </c>
      <c r="C14" s="110">
        <f t="shared" si="0"/>
        <v>5.1546391752577317E-2</v>
      </c>
      <c r="D14" s="110">
        <v>0.02</v>
      </c>
      <c r="E14" s="110">
        <v>0.08</v>
      </c>
      <c r="F14" s="111">
        <v>1</v>
      </c>
      <c r="G14" s="110">
        <f t="shared" si="1"/>
        <v>1.0526315789473684E-2</v>
      </c>
      <c r="H14" s="124">
        <v>1E-3</v>
      </c>
      <c r="I14" s="110">
        <v>0.03</v>
      </c>
      <c r="J14" s="165"/>
      <c r="K14" s="165"/>
      <c r="L14" s="58" t="s">
        <v>230</v>
      </c>
      <c r="M14" s="117">
        <f t="shared" si="2"/>
        <v>5.1546391752577317E-2</v>
      </c>
      <c r="N14" s="117">
        <f>C14-D14</f>
        <v>3.1546391752577313E-2</v>
      </c>
      <c r="O14" s="118">
        <f t="shared" si="4"/>
        <v>2.8453608247422685E-2</v>
      </c>
      <c r="P14" s="119">
        <f t="shared" si="5"/>
        <v>1.0526315789473684E-2</v>
      </c>
      <c r="Q14" s="119">
        <f t="shared" si="6"/>
        <v>9.5263157894736848E-3</v>
      </c>
      <c r="R14" s="119">
        <f t="shared" si="7"/>
        <v>1.9473684210526317E-2</v>
      </c>
    </row>
    <row r="15" spans="1:18" s="17" customFormat="1" ht="15.75" thickBot="1" x14ac:dyDescent="0.3">
      <c r="A15" s="7" t="s">
        <v>168</v>
      </c>
      <c r="B15" s="125">
        <f>SUM(B10:B14)</f>
        <v>97</v>
      </c>
      <c r="C15" s="110">
        <f>SUM(C10:C14)</f>
        <v>1</v>
      </c>
      <c r="D15" s="112"/>
      <c r="E15" s="112"/>
      <c r="F15" s="125">
        <f>SUM(F10:F14)</f>
        <v>95</v>
      </c>
      <c r="G15" s="110">
        <f>SUM(G10:G14)</f>
        <v>1</v>
      </c>
      <c r="H15" s="111"/>
      <c r="I15" s="112"/>
      <c r="J15" s="165"/>
      <c r="K15" s="165"/>
      <c r="L15" s="57" t="s">
        <v>168</v>
      </c>
      <c r="M15" s="117">
        <f>SUM(M10:M14)</f>
        <v>1</v>
      </c>
      <c r="N15" s="117"/>
      <c r="O15" s="118"/>
      <c r="P15" s="119">
        <f>SUM(P10:P14)</f>
        <v>1</v>
      </c>
      <c r="Q15" s="119"/>
      <c r="R15" s="119"/>
    </row>
    <row r="17" spans="1:18" s="13" customFormat="1" ht="45" customHeight="1" x14ac:dyDescent="0.3">
      <c r="A17" s="12" t="s">
        <v>231</v>
      </c>
      <c r="B17" s="171"/>
      <c r="C17" s="171"/>
      <c r="D17" s="171"/>
      <c r="E17" s="171"/>
      <c r="F17" s="171"/>
      <c r="G17" s="171"/>
      <c r="H17" s="171"/>
      <c r="I17" s="171"/>
      <c r="J17" s="171"/>
      <c r="K17" s="171"/>
      <c r="L17" s="171"/>
      <c r="M17" s="171"/>
      <c r="N17" s="171"/>
      <c r="O17" s="171"/>
      <c r="P17" s="171"/>
      <c r="Q17" s="171"/>
      <c r="R17" s="171"/>
    </row>
    <row r="18" spans="1:18" s="17" customFormat="1" x14ac:dyDescent="0.25">
      <c r="A18" s="2" t="s">
        <v>232</v>
      </c>
      <c r="B18" s="165"/>
      <c r="C18" s="165"/>
      <c r="D18" s="165"/>
      <c r="E18" s="165"/>
      <c r="F18" s="165"/>
      <c r="G18" s="165"/>
      <c r="H18" s="165"/>
      <c r="I18" s="165"/>
      <c r="J18" s="165"/>
      <c r="K18" s="165"/>
      <c r="L18" s="165"/>
      <c r="M18" s="165"/>
      <c r="N18" s="165"/>
      <c r="O18" s="165"/>
      <c r="P18" s="165"/>
      <c r="Q18" s="165"/>
      <c r="R18" s="165"/>
    </row>
    <row r="19" spans="1:18" s="17" customFormat="1" x14ac:dyDescent="0.25">
      <c r="A19" s="19" t="s">
        <v>233</v>
      </c>
      <c r="B19" s="171"/>
      <c r="C19" s="171"/>
      <c r="D19" s="171"/>
      <c r="E19" s="171"/>
      <c r="F19" s="171"/>
      <c r="G19" s="165"/>
      <c r="H19" s="165"/>
      <c r="I19" s="165"/>
      <c r="J19" s="165"/>
      <c r="K19" s="165"/>
      <c r="L19" s="165"/>
      <c r="M19" s="165"/>
      <c r="N19" s="165"/>
      <c r="O19" s="165"/>
      <c r="P19" s="165"/>
      <c r="Q19" s="165"/>
      <c r="R19" s="165"/>
    </row>
    <row r="20" spans="1:18" s="17" customFormat="1" ht="15.75" thickBot="1" x14ac:dyDescent="0.3">
      <c r="A20" s="171"/>
      <c r="B20" s="171"/>
      <c r="C20" s="171"/>
      <c r="D20" s="171"/>
      <c r="E20" s="171"/>
      <c r="F20" s="171"/>
      <c r="G20" s="165"/>
      <c r="H20" s="165"/>
      <c r="I20" s="165"/>
      <c r="J20" s="165"/>
      <c r="K20" s="165"/>
      <c r="L20" s="45"/>
      <c r="M20" s="166" t="s">
        <v>155</v>
      </c>
      <c r="N20" s="166"/>
      <c r="O20" s="53"/>
      <c r="P20" s="167" t="s">
        <v>156</v>
      </c>
      <c r="Q20" s="167"/>
      <c r="R20" s="167"/>
    </row>
    <row r="21" spans="1:18" s="17" customFormat="1" ht="15" customHeight="1" thickBot="1" x14ac:dyDescent="0.3">
      <c r="A21" s="4" t="s">
        <v>157</v>
      </c>
      <c r="B21" s="174" t="s">
        <v>158</v>
      </c>
      <c r="C21" s="175"/>
      <c r="D21" s="5" t="s">
        <v>159</v>
      </c>
      <c r="E21" s="5" t="s">
        <v>160</v>
      </c>
      <c r="F21" s="174" t="s">
        <v>161</v>
      </c>
      <c r="G21" s="175"/>
      <c r="H21" s="5" t="s">
        <v>159</v>
      </c>
      <c r="I21" s="5" t="s">
        <v>160</v>
      </c>
      <c r="J21" s="165"/>
      <c r="K21" s="165"/>
      <c r="L21" s="166" t="s">
        <v>157</v>
      </c>
      <c r="M21" s="46" t="s">
        <v>162</v>
      </c>
      <c r="N21" s="166" t="s">
        <v>163</v>
      </c>
      <c r="O21" s="53" t="s">
        <v>164</v>
      </c>
      <c r="P21" s="44" t="s">
        <v>165</v>
      </c>
      <c r="Q21" s="167" t="s">
        <v>163</v>
      </c>
      <c r="R21" s="167" t="s">
        <v>164</v>
      </c>
    </row>
    <row r="22" spans="1:18" s="17" customFormat="1" ht="15.75" thickBot="1" x14ac:dyDescent="0.3">
      <c r="A22" s="6" t="s">
        <v>226</v>
      </c>
      <c r="B22" s="109">
        <v>48</v>
      </c>
      <c r="C22" s="110">
        <f>B22/$B$27</f>
        <v>0.49484536082474229</v>
      </c>
      <c r="D22" s="110">
        <v>0.4</v>
      </c>
      <c r="E22" s="110">
        <v>0.53</v>
      </c>
      <c r="F22" s="111">
        <v>39</v>
      </c>
      <c r="G22" s="110">
        <f>F22/$F$27</f>
        <v>0.40206185567010311</v>
      </c>
      <c r="H22" s="124">
        <v>0.32</v>
      </c>
      <c r="I22" s="110">
        <v>0.48</v>
      </c>
      <c r="J22" s="165"/>
      <c r="K22" s="165"/>
      <c r="L22" s="58" t="s">
        <v>226</v>
      </c>
      <c r="M22" s="117">
        <f>C22</f>
        <v>0.49484536082474229</v>
      </c>
      <c r="N22" s="117">
        <f>C22-D22</f>
        <v>9.4845360824742264E-2</v>
      </c>
      <c r="O22" s="118">
        <f>E22-C22</f>
        <v>3.515463917525774E-2</v>
      </c>
      <c r="P22" s="119">
        <f>G22</f>
        <v>0.40206185567010311</v>
      </c>
      <c r="Q22" s="119">
        <f>G22-H22</f>
        <v>8.2061855670103101E-2</v>
      </c>
      <c r="R22" s="119">
        <f>I22-G22</f>
        <v>7.7938144329896875E-2</v>
      </c>
    </row>
    <row r="23" spans="1:18" s="17" customFormat="1" ht="15.75" thickBot="1" x14ac:dyDescent="0.3">
      <c r="A23" s="6" t="s">
        <v>227</v>
      </c>
      <c r="B23" s="109">
        <v>36</v>
      </c>
      <c r="C23" s="110">
        <f t="shared" ref="C23:C26" si="8">B23/$B$27</f>
        <v>0.37113402061855671</v>
      </c>
      <c r="D23" s="110">
        <v>0.31</v>
      </c>
      <c r="E23" s="110">
        <v>0.41</v>
      </c>
      <c r="F23" s="111">
        <v>47</v>
      </c>
      <c r="G23" s="110">
        <f t="shared" ref="G23:G26" si="9">F23/$F$27</f>
        <v>0.4845360824742268</v>
      </c>
      <c r="H23" s="124">
        <v>0.41</v>
      </c>
      <c r="I23" s="110">
        <v>0.54</v>
      </c>
      <c r="J23" s="165"/>
      <c r="K23" s="165"/>
      <c r="L23" s="58" t="s">
        <v>227</v>
      </c>
      <c r="M23" s="117">
        <f t="shared" ref="M23:M26" si="10">C23</f>
        <v>0.37113402061855671</v>
      </c>
      <c r="N23" s="117">
        <f t="shared" ref="N23:N25" si="11">C23-D23</f>
        <v>6.1134020618556717E-2</v>
      </c>
      <c r="O23" s="118">
        <f t="shared" ref="O23:O26" si="12">E23-C23</f>
        <v>3.8865979381443261E-2</v>
      </c>
      <c r="P23" s="119">
        <f t="shared" ref="P23:P26" si="13">G23</f>
        <v>0.4845360824742268</v>
      </c>
      <c r="Q23" s="119">
        <f t="shared" ref="Q23:Q26" si="14">G23-H23</f>
        <v>7.4536082474226828E-2</v>
      </c>
      <c r="R23" s="119">
        <f t="shared" ref="R23:R26" si="15">I23-G23</f>
        <v>5.5463917525773232E-2</v>
      </c>
    </row>
    <row r="24" spans="1:18" s="17" customFormat="1" ht="15.75" thickBot="1" x14ac:dyDescent="0.3">
      <c r="A24" s="6" t="s">
        <v>228</v>
      </c>
      <c r="B24" s="109">
        <v>10</v>
      </c>
      <c r="C24" s="110">
        <f t="shared" si="8"/>
        <v>0.10309278350515463</v>
      </c>
      <c r="D24" s="110">
        <v>0.08</v>
      </c>
      <c r="E24" s="110">
        <v>0.15</v>
      </c>
      <c r="F24" s="111">
        <v>8</v>
      </c>
      <c r="G24" s="110">
        <f t="shared" si="9"/>
        <v>8.247422680412371E-2</v>
      </c>
      <c r="H24" s="124">
        <v>0.05</v>
      </c>
      <c r="I24" s="110">
        <v>0.12</v>
      </c>
      <c r="J24" s="165"/>
      <c r="K24" s="165"/>
      <c r="L24" s="58" t="s">
        <v>228</v>
      </c>
      <c r="M24" s="117">
        <f t="shared" si="10"/>
        <v>0.10309278350515463</v>
      </c>
      <c r="N24" s="117">
        <f t="shared" si="11"/>
        <v>2.3092783505154632E-2</v>
      </c>
      <c r="O24" s="118">
        <f t="shared" si="12"/>
        <v>4.6907216494845361E-2</v>
      </c>
      <c r="P24" s="119">
        <f t="shared" si="13"/>
        <v>8.247422680412371E-2</v>
      </c>
      <c r="Q24" s="119">
        <f t="shared" si="14"/>
        <v>3.2474226804123707E-2</v>
      </c>
      <c r="R24" s="119">
        <f t="shared" si="15"/>
        <v>3.7525773195876286E-2</v>
      </c>
    </row>
    <row r="25" spans="1:18" s="17" customFormat="1" ht="27" thickBot="1" x14ac:dyDescent="0.3">
      <c r="A25" s="6" t="s">
        <v>229</v>
      </c>
      <c r="B25" s="109">
        <v>2</v>
      </c>
      <c r="C25" s="110">
        <f t="shared" si="8"/>
        <v>2.0618556701030927E-2</v>
      </c>
      <c r="D25" s="110">
        <v>0.01</v>
      </c>
      <c r="E25" s="110">
        <v>0.04</v>
      </c>
      <c r="F25" s="111">
        <v>2</v>
      </c>
      <c r="G25" s="110">
        <f t="shared" si="9"/>
        <v>2.0618556701030927E-2</v>
      </c>
      <c r="H25" s="124">
        <v>3.0000000000000001E-3</v>
      </c>
      <c r="I25" s="110">
        <v>0.04</v>
      </c>
      <c r="J25" s="165"/>
      <c r="K25" s="165"/>
      <c r="L25" s="58" t="s">
        <v>229</v>
      </c>
      <c r="M25" s="117">
        <f t="shared" si="10"/>
        <v>2.0618556701030927E-2</v>
      </c>
      <c r="N25" s="117">
        <f t="shared" si="11"/>
        <v>1.0618556701030927E-2</v>
      </c>
      <c r="O25" s="118">
        <f t="shared" si="12"/>
        <v>1.9381443298969073E-2</v>
      </c>
      <c r="P25" s="119">
        <f t="shared" si="13"/>
        <v>2.0618556701030927E-2</v>
      </c>
      <c r="Q25" s="119">
        <f t="shared" si="14"/>
        <v>1.7618556701030928E-2</v>
      </c>
      <c r="R25" s="119">
        <f t="shared" si="15"/>
        <v>1.9381443298969073E-2</v>
      </c>
    </row>
    <row r="26" spans="1:18" s="17" customFormat="1" ht="15.75" thickBot="1" x14ac:dyDescent="0.3">
      <c r="A26" s="6" t="s">
        <v>230</v>
      </c>
      <c r="B26" s="109">
        <v>1</v>
      </c>
      <c r="C26" s="110">
        <f t="shared" si="8"/>
        <v>1.0309278350515464E-2</v>
      </c>
      <c r="D26" s="110">
        <v>1E-3</v>
      </c>
      <c r="E26" s="110">
        <v>0.05</v>
      </c>
      <c r="F26" s="111">
        <v>1</v>
      </c>
      <c r="G26" s="110">
        <f t="shared" si="9"/>
        <v>1.0309278350515464E-2</v>
      </c>
      <c r="H26" s="124">
        <v>1E-3</v>
      </c>
      <c r="I26" s="110">
        <v>0.03</v>
      </c>
      <c r="J26" s="165"/>
      <c r="K26" s="165"/>
      <c r="L26" s="58" t="s">
        <v>230</v>
      </c>
      <c r="M26" s="117">
        <f t="shared" si="10"/>
        <v>1.0309278350515464E-2</v>
      </c>
      <c r="N26" s="117">
        <f>C26-D26</f>
        <v>9.3092783505154646E-3</v>
      </c>
      <c r="O26" s="118">
        <f t="shared" si="12"/>
        <v>3.9690721649484541E-2</v>
      </c>
      <c r="P26" s="119">
        <f t="shared" si="13"/>
        <v>1.0309278350515464E-2</v>
      </c>
      <c r="Q26" s="119">
        <f t="shared" si="14"/>
        <v>9.3092783505154646E-3</v>
      </c>
      <c r="R26" s="119">
        <f t="shared" si="15"/>
        <v>1.9690721649484537E-2</v>
      </c>
    </row>
    <row r="27" spans="1:18" s="17" customFormat="1" ht="15.75" thickBot="1" x14ac:dyDescent="0.3">
      <c r="A27" s="7" t="s">
        <v>168</v>
      </c>
      <c r="B27" s="125">
        <f>SUM(B22:B26)</f>
        <v>97</v>
      </c>
      <c r="C27" s="110">
        <f>SUM(C22:C26)</f>
        <v>1</v>
      </c>
      <c r="D27" s="112"/>
      <c r="E27" s="112"/>
      <c r="F27" s="125">
        <f>SUM(F22:F26)</f>
        <v>97</v>
      </c>
      <c r="G27" s="110">
        <f>SUM(G22:G26)</f>
        <v>1</v>
      </c>
      <c r="H27" s="111"/>
      <c r="I27" s="112"/>
      <c r="J27" s="165"/>
      <c r="K27" s="165"/>
      <c r="L27" s="57" t="s">
        <v>168</v>
      </c>
      <c r="M27" s="117">
        <f>SUM(M22:M26)</f>
        <v>1</v>
      </c>
      <c r="N27" s="117"/>
      <c r="O27" s="118"/>
      <c r="P27" s="119">
        <f>SUM(P22:P26)</f>
        <v>1</v>
      </c>
      <c r="Q27" s="119"/>
      <c r="R27" s="119"/>
    </row>
    <row r="29" spans="1:18" s="13" customFormat="1" ht="45" customHeight="1" x14ac:dyDescent="0.3">
      <c r="A29" s="12" t="s">
        <v>234</v>
      </c>
      <c r="B29" s="171"/>
      <c r="C29" s="171"/>
      <c r="D29" s="171"/>
      <c r="E29" s="171"/>
      <c r="F29" s="171"/>
      <c r="G29" s="171"/>
      <c r="H29" s="171"/>
      <c r="I29" s="171"/>
      <c r="J29" s="171"/>
      <c r="K29" s="171"/>
      <c r="L29" s="171"/>
      <c r="M29" s="171"/>
      <c r="N29" s="171"/>
      <c r="O29" s="171"/>
      <c r="P29" s="171"/>
      <c r="Q29" s="171"/>
      <c r="R29" s="171"/>
    </row>
    <row r="30" spans="1:18" s="17" customFormat="1" x14ac:dyDescent="0.25">
      <c r="A30" s="2" t="s">
        <v>235</v>
      </c>
      <c r="B30" s="165"/>
      <c r="C30" s="165"/>
      <c r="D30" s="165"/>
      <c r="E30" s="165"/>
      <c r="F30" s="165"/>
      <c r="G30" s="165"/>
      <c r="H30" s="165"/>
      <c r="I30" s="165"/>
      <c r="J30" s="165"/>
      <c r="K30" s="165"/>
      <c r="L30" s="165"/>
      <c r="M30" s="165"/>
      <c r="N30" s="165"/>
      <c r="O30" s="165"/>
      <c r="P30" s="165"/>
      <c r="Q30" s="165"/>
      <c r="R30" s="165"/>
    </row>
    <row r="31" spans="1:18" s="17" customFormat="1" x14ac:dyDescent="0.25">
      <c r="A31" s="19" t="s">
        <v>236</v>
      </c>
      <c r="B31" s="171"/>
      <c r="C31" s="171"/>
      <c r="D31" s="171"/>
      <c r="E31" s="171"/>
      <c r="F31" s="171"/>
      <c r="G31" s="165"/>
      <c r="H31" s="165"/>
      <c r="I31" s="165"/>
      <c r="J31" s="165"/>
      <c r="K31" s="165"/>
      <c r="L31" s="165"/>
      <c r="M31" s="165"/>
      <c r="N31" s="165"/>
      <c r="O31" s="165"/>
      <c r="P31" s="165"/>
      <c r="Q31" s="165"/>
      <c r="R31" s="165"/>
    </row>
    <row r="32" spans="1:18" s="17" customFormat="1" ht="15.75" thickBot="1" x14ac:dyDescent="0.3">
      <c r="A32" s="171"/>
      <c r="B32" s="171"/>
      <c r="C32" s="171"/>
      <c r="D32" s="171"/>
      <c r="E32" s="171"/>
      <c r="F32" s="171"/>
      <c r="G32" s="165"/>
      <c r="H32" s="165"/>
      <c r="I32" s="165"/>
      <c r="J32" s="165"/>
      <c r="K32" s="165"/>
      <c r="L32" s="45"/>
      <c r="M32" s="166" t="s">
        <v>155</v>
      </c>
      <c r="N32" s="166"/>
      <c r="O32" s="53"/>
      <c r="P32" s="167" t="s">
        <v>156</v>
      </c>
      <c r="Q32" s="167"/>
      <c r="R32" s="167"/>
    </row>
    <row r="33" spans="1:18" s="17" customFormat="1" ht="15" customHeight="1" thickBot="1" x14ac:dyDescent="0.3">
      <c r="A33" s="4" t="s">
        <v>157</v>
      </c>
      <c r="B33" s="174" t="s">
        <v>158</v>
      </c>
      <c r="C33" s="175"/>
      <c r="D33" s="5" t="s">
        <v>159</v>
      </c>
      <c r="E33" s="5" t="s">
        <v>160</v>
      </c>
      <c r="F33" s="174" t="s">
        <v>161</v>
      </c>
      <c r="G33" s="175"/>
      <c r="H33" s="5" t="s">
        <v>159</v>
      </c>
      <c r="I33" s="5" t="s">
        <v>160</v>
      </c>
      <c r="J33" s="165"/>
      <c r="K33" s="165"/>
      <c r="L33" s="166" t="s">
        <v>157</v>
      </c>
      <c r="M33" s="46" t="s">
        <v>162</v>
      </c>
      <c r="N33" s="166" t="s">
        <v>163</v>
      </c>
      <c r="O33" s="53" t="s">
        <v>164</v>
      </c>
      <c r="P33" s="44" t="s">
        <v>165</v>
      </c>
      <c r="Q33" s="167" t="s">
        <v>163</v>
      </c>
      <c r="R33" s="167" t="s">
        <v>164</v>
      </c>
    </row>
    <row r="34" spans="1:18" s="17" customFormat="1" ht="15.75" thickBot="1" x14ac:dyDescent="0.3">
      <c r="A34" s="6" t="s">
        <v>226</v>
      </c>
      <c r="B34" s="109">
        <v>31</v>
      </c>
      <c r="C34" s="110">
        <f>B34/$B$39</f>
        <v>0.31958762886597936</v>
      </c>
      <c r="D34" s="110">
        <v>0.28999999999999998</v>
      </c>
      <c r="E34" s="110">
        <v>0.35</v>
      </c>
      <c r="F34" s="111">
        <v>24</v>
      </c>
      <c r="G34" s="110">
        <f>F34/$F$39</f>
        <v>0.25263157894736843</v>
      </c>
      <c r="H34" s="124">
        <v>0.2</v>
      </c>
      <c r="I34" s="110">
        <v>0.31</v>
      </c>
      <c r="J34" s="165"/>
      <c r="K34" s="165"/>
      <c r="L34" s="58" t="s">
        <v>226</v>
      </c>
      <c r="M34" s="117">
        <f>C34</f>
        <v>0.31958762886597936</v>
      </c>
      <c r="N34" s="117">
        <f>C34-D34</f>
        <v>2.9587628865979376E-2</v>
      </c>
      <c r="O34" s="118">
        <f>E34-C34</f>
        <v>3.0412371134020622E-2</v>
      </c>
      <c r="P34" s="119">
        <f>G34</f>
        <v>0.25263157894736843</v>
      </c>
      <c r="Q34" s="119">
        <f>G34-H34</f>
        <v>5.2631578947368418E-2</v>
      </c>
      <c r="R34" s="119">
        <f>I34-G34</f>
        <v>5.7368421052631569E-2</v>
      </c>
    </row>
    <row r="35" spans="1:18" s="17" customFormat="1" ht="15.75" thickBot="1" x14ac:dyDescent="0.3">
      <c r="A35" s="6" t="s">
        <v>227</v>
      </c>
      <c r="B35" s="109">
        <v>43</v>
      </c>
      <c r="C35" s="110">
        <f t="shared" ref="C35:C38" si="16">B35/$B$39</f>
        <v>0.44329896907216493</v>
      </c>
      <c r="D35" s="110">
        <v>0.39</v>
      </c>
      <c r="E35" s="110">
        <v>0.51</v>
      </c>
      <c r="F35" s="111">
        <v>52</v>
      </c>
      <c r="G35" s="110">
        <f t="shared" ref="G35:G38" si="17">F35/$F$39</f>
        <v>0.54736842105263162</v>
      </c>
      <c r="H35" s="124">
        <v>0.48</v>
      </c>
      <c r="I35" s="110">
        <v>0.62</v>
      </c>
      <c r="J35" s="165"/>
      <c r="K35" s="165"/>
      <c r="L35" s="58" t="s">
        <v>227</v>
      </c>
      <c r="M35" s="117">
        <f t="shared" ref="M35:M38" si="18">C35</f>
        <v>0.44329896907216493</v>
      </c>
      <c r="N35" s="117">
        <f t="shared" ref="N35:N37" si="19">C35-D35</f>
        <v>5.3298969072164915E-2</v>
      </c>
      <c r="O35" s="118">
        <f t="shared" ref="O35:O38" si="20">E35-C35</f>
        <v>6.6701030927835081E-2</v>
      </c>
      <c r="P35" s="119">
        <f t="shared" ref="P35:P38" si="21">G35</f>
        <v>0.54736842105263162</v>
      </c>
      <c r="Q35" s="119">
        <f t="shared" ref="Q35:Q38" si="22">G35-H35</f>
        <v>6.7368421052631633E-2</v>
      </c>
      <c r="R35" s="119">
        <f t="shared" ref="R35:R38" si="23">I35-G35</f>
        <v>7.263157894736838E-2</v>
      </c>
    </row>
    <row r="36" spans="1:18" s="17" customFormat="1" ht="15.75" thickBot="1" x14ac:dyDescent="0.3">
      <c r="A36" s="6" t="s">
        <v>228</v>
      </c>
      <c r="B36" s="109">
        <v>15</v>
      </c>
      <c r="C36" s="110">
        <f t="shared" si="16"/>
        <v>0.15463917525773196</v>
      </c>
      <c r="D36" s="110">
        <v>0.11</v>
      </c>
      <c r="E36" s="110">
        <v>0.18</v>
      </c>
      <c r="F36" s="111">
        <v>16</v>
      </c>
      <c r="G36" s="110">
        <f t="shared" si="17"/>
        <v>0.16842105263157894</v>
      </c>
      <c r="H36" s="124">
        <v>0.12</v>
      </c>
      <c r="I36" s="110">
        <v>0.2</v>
      </c>
      <c r="J36" s="165"/>
      <c r="K36" s="165"/>
      <c r="L36" s="58" t="s">
        <v>228</v>
      </c>
      <c r="M36" s="117">
        <f t="shared" si="18"/>
        <v>0.15463917525773196</v>
      </c>
      <c r="N36" s="117">
        <f t="shared" si="19"/>
        <v>4.4639175257731964E-2</v>
      </c>
      <c r="O36" s="118">
        <f t="shared" si="20"/>
        <v>2.5360824742268029E-2</v>
      </c>
      <c r="P36" s="119">
        <f t="shared" si="21"/>
        <v>0.16842105263157894</v>
      </c>
      <c r="Q36" s="119">
        <f t="shared" si="22"/>
        <v>4.8421052631578948E-2</v>
      </c>
      <c r="R36" s="119">
        <f t="shared" si="23"/>
        <v>3.1578947368421068E-2</v>
      </c>
    </row>
    <row r="37" spans="1:18" s="17" customFormat="1" ht="27" thickBot="1" x14ac:dyDescent="0.3">
      <c r="A37" s="6" t="s">
        <v>229</v>
      </c>
      <c r="B37" s="109">
        <v>3</v>
      </c>
      <c r="C37" s="110">
        <f t="shared" si="16"/>
        <v>3.0927835051546393E-2</v>
      </c>
      <c r="D37" s="110">
        <v>0.01</v>
      </c>
      <c r="E37" s="110">
        <v>0.05</v>
      </c>
      <c r="F37" s="111">
        <v>2</v>
      </c>
      <c r="G37" s="110">
        <f t="shared" si="17"/>
        <v>2.1052631578947368E-2</v>
      </c>
      <c r="H37" s="124">
        <v>3.0000000000000001E-3</v>
      </c>
      <c r="I37" s="110">
        <v>0.04</v>
      </c>
      <c r="J37" s="165"/>
      <c r="K37" s="165"/>
      <c r="L37" s="58" t="s">
        <v>229</v>
      </c>
      <c r="M37" s="117">
        <f t="shared" si="18"/>
        <v>3.0927835051546393E-2</v>
      </c>
      <c r="N37" s="117">
        <f t="shared" si="19"/>
        <v>2.0927835051546391E-2</v>
      </c>
      <c r="O37" s="118">
        <f t="shared" si="20"/>
        <v>1.907216494845361E-2</v>
      </c>
      <c r="P37" s="119">
        <f t="shared" si="21"/>
        <v>2.1052631578947368E-2</v>
      </c>
      <c r="Q37" s="119">
        <f t="shared" si="22"/>
        <v>1.8052631578947369E-2</v>
      </c>
      <c r="R37" s="119">
        <f t="shared" si="23"/>
        <v>1.8947368421052633E-2</v>
      </c>
    </row>
    <row r="38" spans="1:18" s="17" customFormat="1" ht="15.75" thickBot="1" x14ac:dyDescent="0.3">
      <c r="A38" s="6" t="s">
        <v>230</v>
      </c>
      <c r="B38" s="109">
        <v>5</v>
      </c>
      <c r="C38" s="110">
        <f t="shared" si="16"/>
        <v>5.1546391752577317E-2</v>
      </c>
      <c r="D38" s="110">
        <v>0.02</v>
      </c>
      <c r="E38" s="110">
        <v>0.08</v>
      </c>
      <c r="F38" s="111">
        <v>1</v>
      </c>
      <c r="G38" s="110">
        <f t="shared" si="17"/>
        <v>1.0526315789473684E-2</v>
      </c>
      <c r="H38" s="124">
        <v>1E-3</v>
      </c>
      <c r="I38" s="110">
        <v>0.03</v>
      </c>
      <c r="J38" s="165"/>
      <c r="K38" s="165"/>
      <c r="L38" s="58" t="s">
        <v>230</v>
      </c>
      <c r="M38" s="117">
        <f t="shared" si="18"/>
        <v>5.1546391752577317E-2</v>
      </c>
      <c r="N38" s="117">
        <f>C38-D38</f>
        <v>3.1546391752577313E-2</v>
      </c>
      <c r="O38" s="118">
        <f t="shared" si="20"/>
        <v>2.8453608247422685E-2</v>
      </c>
      <c r="P38" s="119">
        <f t="shared" si="21"/>
        <v>1.0526315789473684E-2</v>
      </c>
      <c r="Q38" s="119">
        <f t="shared" si="22"/>
        <v>9.5263157894736848E-3</v>
      </c>
      <c r="R38" s="119">
        <f t="shared" si="23"/>
        <v>1.9473684210526317E-2</v>
      </c>
    </row>
    <row r="39" spans="1:18" s="17" customFormat="1" ht="15.75" thickBot="1" x14ac:dyDescent="0.3">
      <c r="A39" s="7" t="s">
        <v>168</v>
      </c>
      <c r="B39" s="125">
        <f>SUM(B34:B38)</f>
        <v>97</v>
      </c>
      <c r="C39" s="110">
        <f>SUM(C34:C38)</f>
        <v>1</v>
      </c>
      <c r="D39" s="112"/>
      <c r="E39" s="112"/>
      <c r="F39" s="125">
        <f>SUM(F34:F38)</f>
        <v>95</v>
      </c>
      <c r="G39" s="110">
        <f>SUM(G34:G38)</f>
        <v>1</v>
      </c>
      <c r="H39" s="111"/>
      <c r="I39" s="112"/>
      <c r="J39" s="165"/>
      <c r="K39" s="165"/>
      <c r="L39" s="57" t="s">
        <v>168</v>
      </c>
      <c r="M39" s="117">
        <f>SUM(M34:M38)</f>
        <v>1</v>
      </c>
      <c r="N39" s="117"/>
      <c r="O39" s="118"/>
      <c r="P39" s="119">
        <f>SUM(P34:P38)</f>
        <v>1</v>
      </c>
      <c r="Q39" s="119"/>
      <c r="R39" s="119"/>
    </row>
    <row r="41" spans="1:18" s="13" customFormat="1" ht="45" customHeight="1" x14ac:dyDescent="0.3">
      <c r="A41" s="12" t="s">
        <v>237</v>
      </c>
      <c r="B41" s="171"/>
      <c r="C41" s="171"/>
      <c r="D41" s="171"/>
      <c r="E41" s="171"/>
      <c r="F41" s="171"/>
      <c r="G41" s="171"/>
      <c r="H41" s="171"/>
      <c r="I41" s="171"/>
      <c r="J41" s="171"/>
      <c r="K41" s="171"/>
      <c r="L41" s="171"/>
      <c r="M41" s="171"/>
      <c r="N41" s="171"/>
      <c r="O41" s="171"/>
      <c r="P41" s="171"/>
      <c r="Q41" s="171"/>
      <c r="R41" s="171"/>
    </row>
    <row r="42" spans="1:18" s="17" customFormat="1" x14ac:dyDescent="0.25">
      <c r="A42" s="2" t="s">
        <v>238</v>
      </c>
      <c r="B42" s="165"/>
      <c r="C42" s="165"/>
      <c r="D42" s="165"/>
      <c r="E42" s="165"/>
      <c r="F42" s="165"/>
      <c r="G42" s="165"/>
      <c r="H42" s="165"/>
      <c r="I42" s="165"/>
      <c r="J42" s="165"/>
      <c r="K42" s="165"/>
      <c r="L42" s="165"/>
      <c r="M42" s="165"/>
      <c r="N42" s="165"/>
      <c r="O42" s="165"/>
      <c r="P42" s="165"/>
      <c r="Q42" s="165"/>
      <c r="R42" s="165"/>
    </row>
    <row r="43" spans="1:18" s="17" customFormat="1" x14ac:dyDescent="0.25">
      <c r="A43" s="19" t="s">
        <v>239</v>
      </c>
      <c r="B43" s="171"/>
      <c r="C43" s="171"/>
      <c r="D43" s="171"/>
      <c r="E43" s="171"/>
      <c r="F43" s="171"/>
      <c r="G43" s="165"/>
      <c r="H43" s="165"/>
      <c r="I43" s="165"/>
      <c r="J43" s="165"/>
      <c r="K43" s="165"/>
      <c r="L43" s="165"/>
      <c r="M43" s="165"/>
      <c r="N43" s="165"/>
      <c r="O43" s="165"/>
      <c r="P43" s="165"/>
      <c r="Q43" s="165"/>
      <c r="R43" s="165"/>
    </row>
    <row r="44" spans="1:18" s="17" customFormat="1" ht="15.75" thickBot="1" x14ac:dyDescent="0.3">
      <c r="A44" s="171"/>
      <c r="B44" s="171"/>
      <c r="C44" s="171"/>
      <c r="D44" s="171"/>
      <c r="E44" s="171"/>
      <c r="F44" s="171"/>
      <c r="G44" s="165"/>
      <c r="H44" s="165"/>
      <c r="I44" s="165"/>
      <c r="J44" s="165"/>
      <c r="K44" s="165"/>
      <c r="L44" s="45"/>
      <c r="M44" s="166" t="s">
        <v>155</v>
      </c>
      <c r="N44" s="166"/>
      <c r="O44" s="53"/>
      <c r="P44" s="167" t="s">
        <v>156</v>
      </c>
      <c r="Q44" s="167"/>
      <c r="R44" s="167"/>
    </row>
    <row r="45" spans="1:18" s="17" customFormat="1" ht="15" customHeight="1" thickBot="1" x14ac:dyDescent="0.3">
      <c r="A45" s="4" t="s">
        <v>157</v>
      </c>
      <c r="B45" s="174" t="s">
        <v>158</v>
      </c>
      <c r="C45" s="175"/>
      <c r="D45" s="5" t="s">
        <v>159</v>
      </c>
      <c r="E45" s="5" t="s">
        <v>160</v>
      </c>
      <c r="F45" s="174" t="s">
        <v>161</v>
      </c>
      <c r="G45" s="175"/>
      <c r="H45" s="5" t="s">
        <v>159</v>
      </c>
      <c r="I45" s="5" t="s">
        <v>160</v>
      </c>
      <c r="J45" s="165"/>
      <c r="K45" s="165"/>
      <c r="L45" s="166" t="s">
        <v>157</v>
      </c>
      <c r="M45" s="46" t="s">
        <v>162</v>
      </c>
      <c r="N45" s="166" t="s">
        <v>163</v>
      </c>
      <c r="O45" s="53" t="s">
        <v>164</v>
      </c>
      <c r="P45" s="44" t="s">
        <v>165</v>
      </c>
      <c r="Q45" s="167" t="s">
        <v>163</v>
      </c>
      <c r="R45" s="167" t="s">
        <v>164</v>
      </c>
    </row>
    <row r="46" spans="1:18" s="17" customFormat="1" ht="15.75" thickBot="1" x14ac:dyDescent="0.3">
      <c r="A46" s="6" t="s">
        <v>226</v>
      </c>
      <c r="B46" s="109">
        <v>31</v>
      </c>
      <c r="C46" s="110">
        <f>B46/$B$51</f>
        <v>0.31958762886597936</v>
      </c>
      <c r="D46" s="110">
        <v>0.28999999999999998</v>
      </c>
      <c r="E46" s="110">
        <v>0.35</v>
      </c>
      <c r="F46" s="111">
        <v>24</v>
      </c>
      <c r="G46" s="110">
        <f>F46/$F$51</f>
        <v>0.25263157894736843</v>
      </c>
      <c r="H46" s="124">
        <v>0.2</v>
      </c>
      <c r="I46" s="110">
        <v>0.31</v>
      </c>
      <c r="J46" s="165"/>
      <c r="K46" s="165"/>
      <c r="L46" s="58" t="s">
        <v>226</v>
      </c>
      <c r="M46" s="117">
        <f>C46</f>
        <v>0.31958762886597936</v>
      </c>
      <c r="N46" s="117">
        <f>C46-D46</f>
        <v>2.9587628865979376E-2</v>
      </c>
      <c r="O46" s="118">
        <f>E46-C46</f>
        <v>3.0412371134020622E-2</v>
      </c>
      <c r="P46" s="119">
        <f>G46</f>
        <v>0.25263157894736843</v>
      </c>
      <c r="Q46" s="119">
        <f>G46-H46</f>
        <v>5.2631578947368418E-2</v>
      </c>
      <c r="R46" s="119">
        <f>I46-G46</f>
        <v>5.7368421052631569E-2</v>
      </c>
    </row>
    <row r="47" spans="1:18" s="17" customFormat="1" ht="15.75" thickBot="1" x14ac:dyDescent="0.3">
      <c r="A47" s="6" t="s">
        <v>227</v>
      </c>
      <c r="B47" s="109">
        <v>43</v>
      </c>
      <c r="C47" s="110">
        <f t="shared" ref="C47:C50" si="24">B47/$B$51</f>
        <v>0.44329896907216493</v>
      </c>
      <c r="D47" s="110">
        <v>0.39</v>
      </c>
      <c r="E47" s="110">
        <v>0.51</v>
      </c>
      <c r="F47" s="111">
        <v>52</v>
      </c>
      <c r="G47" s="110">
        <f t="shared" ref="G47:G50" si="25">F47/$F$51</f>
        <v>0.54736842105263162</v>
      </c>
      <c r="H47" s="124">
        <v>0.48</v>
      </c>
      <c r="I47" s="110">
        <v>0.62</v>
      </c>
      <c r="J47" s="165"/>
      <c r="K47" s="165"/>
      <c r="L47" s="58" t="s">
        <v>227</v>
      </c>
      <c r="M47" s="117">
        <f t="shared" ref="M47:M50" si="26">C47</f>
        <v>0.44329896907216493</v>
      </c>
      <c r="N47" s="117">
        <f t="shared" ref="N47:N49" si="27">C47-D47</f>
        <v>5.3298969072164915E-2</v>
      </c>
      <c r="O47" s="118">
        <f t="shared" ref="O47:O50" si="28">E47-C47</f>
        <v>6.6701030927835081E-2</v>
      </c>
      <c r="P47" s="119">
        <f t="shared" ref="P47:P50" si="29">G47</f>
        <v>0.54736842105263162</v>
      </c>
      <c r="Q47" s="119">
        <f t="shared" ref="Q47:Q50" si="30">G47-H47</f>
        <v>6.7368421052631633E-2</v>
      </c>
      <c r="R47" s="119">
        <f t="shared" ref="R47:R50" si="31">I47-G47</f>
        <v>7.263157894736838E-2</v>
      </c>
    </row>
    <row r="48" spans="1:18" s="17" customFormat="1" ht="15.75" thickBot="1" x14ac:dyDescent="0.3">
      <c r="A48" s="6" t="s">
        <v>228</v>
      </c>
      <c r="B48" s="109">
        <v>15</v>
      </c>
      <c r="C48" s="110">
        <f t="shared" si="24"/>
        <v>0.15463917525773196</v>
      </c>
      <c r="D48" s="110">
        <v>0.11</v>
      </c>
      <c r="E48" s="110">
        <v>0.18</v>
      </c>
      <c r="F48" s="111">
        <v>16</v>
      </c>
      <c r="G48" s="110">
        <f t="shared" si="25"/>
        <v>0.16842105263157894</v>
      </c>
      <c r="H48" s="124">
        <v>0.12</v>
      </c>
      <c r="I48" s="110">
        <v>0.2</v>
      </c>
      <c r="J48" s="165"/>
      <c r="K48" s="165"/>
      <c r="L48" s="58" t="s">
        <v>228</v>
      </c>
      <c r="M48" s="117">
        <f t="shared" si="26"/>
        <v>0.15463917525773196</v>
      </c>
      <c r="N48" s="117">
        <f t="shared" si="27"/>
        <v>4.4639175257731964E-2</v>
      </c>
      <c r="O48" s="118">
        <f t="shared" si="28"/>
        <v>2.5360824742268029E-2</v>
      </c>
      <c r="P48" s="119">
        <f t="shared" si="29"/>
        <v>0.16842105263157894</v>
      </c>
      <c r="Q48" s="119">
        <f t="shared" si="30"/>
        <v>4.8421052631578948E-2</v>
      </c>
      <c r="R48" s="119">
        <f t="shared" si="31"/>
        <v>3.1578947368421068E-2</v>
      </c>
    </row>
    <row r="49" spans="1:18" s="17" customFormat="1" ht="27" thickBot="1" x14ac:dyDescent="0.3">
      <c r="A49" s="6" t="s">
        <v>229</v>
      </c>
      <c r="B49" s="109">
        <v>3</v>
      </c>
      <c r="C49" s="110">
        <f t="shared" si="24"/>
        <v>3.0927835051546393E-2</v>
      </c>
      <c r="D49" s="110">
        <v>0.01</v>
      </c>
      <c r="E49" s="110">
        <v>0.05</v>
      </c>
      <c r="F49" s="111">
        <v>2</v>
      </c>
      <c r="G49" s="110">
        <f t="shared" si="25"/>
        <v>2.1052631578947368E-2</v>
      </c>
      <c r="H49" s="124">
        <v>3.0000000000000001E-3</v>
      </c>
      <c r="I49" s="110">
        <v>0.04</v>
      </c>
      <c r="J49" s="165"/>
      <c r="K49" s="165"/>
      <c r="L49" s="58" t="s">
        <v>229</v>
      </c>
      <c r="M49" s="117">
        <f t="shared" si="26"/>
        <v>3.0927835051546393E-2</v>
      </c>
      <c r="N49" s="117">
        <f t="shared" si="27"/>
        <v>2.0927835051546391E-2</v>
      </c>
      <c r="O49" s="118">
        <f t="shared" si="28"/>
        <v>1.907216494845361E-2</v>
      </c>
      <c r="P49" s="119">
        <f t="shared" si="29"/>
        <v>2.1052631578947368E-2</v>
      </c>
      <c r="Q49" s="119">
        <f t="shared" si="30"/>
        <v>1.8052631578947369E-2</v>
      </c>
      <c r="R49" s="119">
        <f t="shared" si="31"/>
        <v>1.8947368421052633E-2</v>
      </c>
    </row>
    <row r="50" spans="1:18" s="17" customFormat="1" ht="15.75" thickBot="1" x14ac:dyDescent="0.3">
      <c r="A50" s="6" t="s">
        <v>230</v>
      </c>
      <c r="B50" s="109">
        <v>5</v>
      </c>
      <c r="C50" s="110">
        <f t="shared" si="24"/>
        <v>5.1546391752577317E-2</v>
      </c>
      <c r="D50" s="110">
        <v>0.02</v>
      </c>
      <c r="E50" s="110">
        <v>0.08</v>
      </c>
      <c r="F50" s="111">
        <v>1</v>
      </c>
      <c r="G50" s="110">
        <f t="shared" si="25"/>
        <v>1.0526315789473684E-2</v>
      </c>
      <c r="H50" s="124">
        <v>1E-3</v>
      </c>
      <c r="I50" s="110">
        <v>0.03</v>
      </c>
      <c r="J50" s="165"/>
      <c r="K50" s="165"/>
      <c r="L50" s="58" t="s">
        <v>230</v>
      </c>
      <c r="M50" s="117">
        <f t="shared" si="26"/>
        <v>5.1546391752577317E-2</v>
      </c>
      <c r="N50" s="117">
        <f>C50-D50</f>
        <v>3.1546391752577313E-2</v>
      </c>
      <c r="O50" s="118">
        <f t="shared" si="28"/>
        <v>2.8453608247422685E-2</v>
      </c>
      <c r="P50" s="119">
        <f t="shared" si="29"/>
        <v>1.0526315789473684E-2</v>
      </c>
      <c r="Q50" s="119">
        <f t="shared" si="30"/>
        <v>9.5263157894736848E-3</v>
      </c>
      <c r="R50" s="119">
        <f t="shared" si="31"/>
        <v>1.9473684210526317E-2</v>
      </c>
    </row>
    <row r="51" spans="1:18" s="17" customFormat="1" ht="15.75" thickBot="1" x14ac:dyDescent="0.3">
      <c r="A51" s="7" t="s">
        <v>168</v>
      </c>
      <c r="B51" s="125">
        <f>SUM(B46:B50)</f>
        <v>97</v>
      </c>
      <c r="C51" s="110">
        <f>SUM(C46:C50)</f>
        <v>1</v>
      </c>
      <c r="D51" s="112"/>
      <c r="E51" s="112"/>
      <c r="F51" s="125">
        <f>SUM(F46:F50)</f>
        <v>95</v>
      </c>
      <c r="G51" s="110">
        <f>SUM(G46:G50)</f>
        <v>1</v>
      </c>
      <c r="H51" s="111"/>
      <c r="I51" s="112"/>
      <c r="J51" s="165"/>
      <c r="K51" s="165"/>
      <c r="L51" s="57" t="s">
        <v>168</v>
      </c>
      <c r="M51" s="117">
        <f>SUM(M46:M50)</f>
        <v>1</v>
      </c>
      <c r="N51" s="117"/>
      <c r="O51" s="118"/>
      <c r="P51" s="119">
        <f>SUM(P46:P50)</f>
        <v>1</v>
      </c>
      <c r="Q51" s="119"/>
      <c r="R51" s="119"/>
    </row>
    <row r="53" spans="1:18" s="13" customFormat="1" ht="45" customHeight="1" x14ac:dyDescent="0.3">
      <c r="A53" s="12" t="s">
        <v>240</v>
      </c>
      <c r="B53" s="171"/>
      <c r="C53" s="171"/>
      <c r="D53" s="171"/>
      <c r="E53" s="171"/>
      <c r="F53" s="171"/>
      <c r="G53" s="171"/>
      <c r="H53" s="171"/>
      <c r="I53" s="171"/>
      <c r="J53" s="171"/>
      <c r="K53" s="171"/>
      <c r="L53" s="171"/>
      <c r="M53" s="171"/>
      <c r="N53" s="171"/>
      <c r="O53" s="171"/>
      <c r="P53" s="171"/>
      <c r="Q53" s="171"/>
      <c r="R53" s="171"/>
    </row>
    <row r="54" spans="1:18" s="17" customFormat="1" x14ac:dyDescent="0.25">
      <c r="A54" s="2" t="s">
        <v>241</v>
      </c>
      <c r="B54" s="165"/>
      <c r="C54" s="165"/>
      <c r="D54" s="165"/>
      <c r="E54" s="165"/>
      <c r="F54" s="165"/>
      <c r="G54" s="165"/>
      <c r="H54" s="165"/>
      <c r="I54" s="165"/>
      <c r="J54" s="165"/>
      <c r="K54" s="165"/>
      <c r="L54" s="165"/>
      <c r="M54" s="165"/>
      <c r="N54" s="165"/>
      <c r="O54" s="165"/>
      <c r="P54" s="165"/>
      <c r="Q54" s="165"/>
      <c r="R54" s="165"/>
    </row>
    <row r="55" spans="1:18" s="17" customFormat="1" x14ac:dyDescent="0.25">
      <c r="A55" s="19" t="s">
        <v>242</v>
      </c>
      <c r="B55" s="171"/>
      <c r="C55" s="171"/>
      <c r="D55" s="171"/>
      <c r="E55" s="171"/>
      <c r="F55" s="171"/>
      <c r="G55" s="165"/>
      <c r="H55" s="165"/>
      <c r="I55" s="165"/>
      <c r="J55" s="165"/>
      <c r="K55" s="165"/>
      <c r="L55" s="165"/>
      <c r="M55" s="165"/>
      <c r="N55" s="165"/>
      <c r="O55" s="165"/>
      <c r="P55" s="165"/>
      <c r="Q55" s="165"/>
      <c r="R55" s="165"/>
    </row>
    <row r="56" spans="1:18" s="17" customFormat="1" ht="15.75" thickBot="1" x14ac:dyDescent="0.3">
      <c r="A56" s="171"/>
      <c r="B56" s="171"/>
      <c r="C56" s="171"/>
      <c r="D56" s="171"/>
      <c r="E56" s="171"/>
      <c r="F56" s="171"/>
      <c r="G56" s="165"/>
      <c r="H56" s="165"/>
      <c r="I56" s="165"/>
      <c r="J56" s="165"/>
      <c r="K56" s="165"/>
      <c r="L56" s="45"/>
      <c r="M56" s="166" t="s">
        <v>155</v>
      </c>
      <c r="N56" s="166"/>
      <c r="O56" s="53"/>
      <c r="P56" s="167" t="s">
        <v>156</v>
      </c>
      <c r="Q56" s="167"/>
      <c r="R56" s="167"/>
    </row>
    <row r="57" spans="1:18" s="17" customFormat="1" ht="15" customHeight="1" thickBot="1" x14ac:dyDescent="0.3">
      <c r="A57" s="4" t="s">
        <v>157</v>
      </c>
      <c r="B57" s="174" t="s">
        <v>158</v>
      </c>
      <c r="C57" s="175"/>
      <c r="D57" s="5" t="s">
        <v>159</v>
      </c>
      <c r="E57" s="5" t="s">
        <v>160</v>
      </c>
      <c r="F57" s="174" t="s">
        <v>161</v>
      </c>
      <c r="G57" s="175"/>
      <c r="H57" s="5" t="s">
        <v>159</v>
      </c>
      <c r="I57" s="5" t="s">
        <v>160</v>
      </c>
      <c r="J57" s="165"/>
      <c r="K57" s="165"/>
      <c r="L57" s="166" t="s">
        <v>157</v>
      </c>
      <c r="M57" s="46" t="s">
        <v>162</v>
      </c>
      <c r="N57" s="166" t="s">
        <v>163</v>
      </c>
      <c r="O57" s="53" t="s">
        <v>164</v>
      </c>
      <c r="P57" s="44" t="s">
        <v>165</v>
      </c>
      <c r="Q57" s="167" t="s">
        <v>163</v>
      </c>
      <c r="R57" s="167" t="s">
        <v>164</v>
      </c>
    </row>
    <row r="58" spans="1:18" s="17" customFormat="1" ht="15.75" thickBot="1" x14ac:dyDescent="0.3">
      <c r="A58" s="6" t="s">
        <v>226</v>
      </c>
      <c r="B58" s="109">
        <v>31</v>
      </c>
      <c r="C58" s="110">
        <f>B58/$B$63</f>
        <v>0.31958762886597936</v>
      </c>
      <c r="D58" s="110">
        <v>0.28999999999999998</v>
      </c>
      <c r="E58" s="110">
        <v>0.35</v>
      </c>
      <c r="F58" s="111">
        <v>24</v>
      </c>
      <c r="G58" s="110">
        <f>F58/$F$63</f>
        <v>0.25263157894736843</v>
      </c>
      <c r="H58" s="124">
        <v>0.2</v>
      </c>
      <c r="I58" s="110">
        <v>0.31</v>
      </c>
      <c r="J58" s="165"/>
      <c r="K58" s="165"/>
      <c r="L58" s="58" t="s">
        <v>226</v>
      </c>
      <c r="M58" s="117">
        <f>C58</f>
        <v>0.31958762886597936</v>
      </c>
      <c r="N58" s="117">
        <f>C58-D58</f>
        <v>2.9587628865979376E-2</v>
      </c>
      <c r="O58" s="118">
        <f>E58-C58</f>
        <v>3.0412371134020622E-2</v>
      </c>
      <c r="P58" s="119">
        <f>G58</f>
        <v>0.25263157894736843</v>
      </c>
      <c r="Q58" s="119">
        <f>G58-H58</f>
        <v>5.2631578947368418E-2</v>
      </c>
      <c r="R58" s="119">
        <f>I58-G58</f>
        <v>5.7368421052631569E-2</v>
      </c>
    </row>
    <row r="59" spans="1:18" s="17" customFormat="1" ht="15.75" thickBot="1" x14ac:dyDescent="0.3">
      <c r="A59" s="6" t="s">
        <v>227</v>
      </c>
      <c r="B59" s="109">
        <v>43</v>
      </c>
      <c r="C59" s="110">
        <f t="shared" ref="C59:C62" si="32">B59/$B$63</f>
        <v>0.44329896907216493</v>
      </c>
      <c r="D59" s="110">
        <v>0.39</v>
      </c>
      <c r="E59" s="110">
        <v>0.51</v>
      </c>
      <c r="F59" s="111">
        <v>52</v>
      </c>
      <c r="G59" s="110">
        <f t="shared" ref="G59:G62" si="33">F59/$F$63</f>
        <v>0.54736842105263162</v>
      </c>
      <c r="H59" s="124">
        <v>0.48</v>
      </c>
      <c r="I59" s="110">
        <v>0.62</v>
      </c>
      <c r="J59" s="165"/>
      <c r="K59" s="165"/>
      <c r="L59" s="58" t="s">
        <v>227</v>
      </c>
      <c r="M59" s="117">
        <f t="shared" ref="M59:M62" si="34">C59</f>
        <v>0.44329896907216493</v>
      </c>
      <c r="N59" s="117">
        <f>C59-D59</f>
        <v>5.3298969072164915E-2</v>
      </c>
      <c r="O59" s="118">
        <f t="shared" ref="O59:O62" si="35">E59-C59</f>
        <v>6.6701030927835081E-2</v>
      </c>
      <c r="P59" s="119">
        <f t="shared" ref="P59:P62" si="36">G59</f>
        <v>0.54736842105263162</v>
      </c>
      <c r="Q59" s="119">
        <f t="shared" ref="Q59:Q62" si="37">G59-H59</f>
        <v>6.7368421052631633E-2</v>
      </c>
      <c r="R59" s="119">
        <f t="shared" ref="R59:R62" si="38">I59-G59</f>
        <v>7.263157894736838E-2</v>
      </c>
    </row>
    <row r="60" spans="1:18" s="17" customFormat="1" ht="15.75" thickBot="1" x14ac:dyDescent="0.3">
      <c r="A60" s="6" t="s">
        <v>228</v>
      </c>
      <c r="B60" s="109">
        <v>15</v>
      </c>
      <c r="C60" s="110">
        <f t="shared" si="32"/>
        <v>0.15463917525773196</v>
      </c>
      <c r="D60" s="110">
        <v>0.11</v>
      </c>
      <c r="E60" s="110">
        <v>0.18</v>
      </c>
      <c r="F60" s="111">
        <v>16</v>
      </c>
      <c r="G60" s="110">
        <f t="shared" si="33"/>
        <v>0.16842105263157894</v>
      </c>
      <c r="H60" s="124">
        <v>0.12</v>
      </c>
      <c r="I60" s="110">
        <v>0.2</v>
      </c>
      <c r="J60" s="165"/>
      <c r="K60" s="165"/>
      <c r="L60" s="58" t="s">
        <v>228</v>
      </c>
      <c r="M60" s="117">
        <f t="shared" si="34"/>
        <v>0.15463917525773196</v>
      </c>
      <c r="N60" s="117">
        <f t="shared" ref="N60:N61" si="39">C60-D60</f>
        <v>4.4639175257731964E-2</v>
      </c>
      <c r="O60" s="118">
        <f t="shared" si="35"/>
        <v>2.5360824742268029E-2</v>
      </c>
      <c r="P60" s="119">
        <f t="shared" si="36"/>
        <v>0.16842105263157894</v>
      </c>
      <c r="Q60" s="119">
        <f t="shared" si="37"/>
        <v>4.8421052631578948E-2</v>
      </c>
      <c r="R60" s="119">
        <f t="shared" si="38"/>
        <v>3.1578947368421068E-2</v>
      </c>
    </row>
    <row r="61" spans="1:18" s="17" customFormat="1" ht="27" thickBot="1" x14ac:dyDescent="0.3">
      <c r="A61" s="6" t="s">
        <v>229</v>
      </c>
      <c r="B61" s="109">
        <v>3</v>
      </c>
      <c r="C61" s="110">
        <f t="shared" si="32"/>
        <v>3.0927835051546393E-2</v>
      </c>
      <c r="D61" s="110">
        <v>0.01</v>
      </c>
      <c r="E61" s="110">
        <v>0.05</v>
      </c>
      <c r="F61" s="111">
        <v>2</v>
      </c>
      <c r="G61" s="110">
        <f t="shared" si="33"/>
        <v>2.1052631578947368E-2</v>
      </c>
      <c r="H61" s="124">
        <v>3.0000000000000001E-3</v>
      </c>
      <c r="I61" s="110">
        <v>0.04</v>
      </c>
      <c r="J61" s="165"/>
      <c r="K61" s="165"/>
      <c r="L61" s="58" t="s">
        <v>229</v>
      </c>
      <c r="M61" s="117">
        <f t="shared" si="34"/>
        <v>3.0927835051546393E-2</v>
      </c>
      <c r="N61" s="117">
        <f t="shared" si="39"/>
        <v>2.0927835051546391E-2</v>
      </c>
      <c r="O61" s="118">
        <f t="shared" si="35"/>
        <v>1.907216494845361E-2</v>
      </c>
      <c r="P61" s="119">
        <f t="shared" si="36"/>
        <v>2.1052631578947368E-2</v>
      </c>
      <c r="Q61" s="119">
        <f t="shared" si="37"/>
        <v>1.8052631578947369E-2</v>
      </c>
      <c r="R61" s="119">
        <f t="shared" si="38"/>
        <v>1.8947368421052633E-2</v>
      </c>
    </row>
    <row r="62" spans="1:18" s="17" customFormat="1" ht="15.75" thickBot="1" x14ac:dyDescent="0.3">
      <c r="A62" s="6" t="s">
        <v>230</v>
      </c>
      <c r="B62" s="109">
        <v>5</v>
      </c>
      <c r="C62" s="110">
        <f t="shared" si="32"/>
        <v>5.1546391752577317E-2</v>
      </c>
      <c r="D62" s="110">
        <v>0.02</v>
      </c>
      <c r="E62" s="110">
        <v>0.08</v>
      </c>
      <c r="F62" s="111">
        <v>1</v>
      </c>
      <c r="G62" s="110">
        <f t="shared" si="33"/>
        <v>1.0526315789473684E-2</v>
      </c>
      <c r="H62" s="124">
        <v>1E-3</v>
      </c>
      <c r="I62" s="110">
        <v>0.03</v>
      </c>
      <c r="J62" s="165"/>
      <c r="K62" s="165"/>
      <c r="L62" s="58" t="s">
        <v>230</v>
      </c>
      <c r="M62" s="117">
        <f t="shared" si="34"/>
        <v>5.1546391752577317E-2</v>
      </c>
      <c r="N62" s="117">
        <f>C62-D62</f>
        <v>3.1546391752577313E-2</v>
      </c>
      <c r="O62" s="118">
        <f t="shared" si="35"/>
        <v>2.8453608247422685E-2</v>
      </c>
      <c r="P62" s="119">
        <f t="shared" si="36"/>
        <v>1.0526315789473684E-2</v>
      </c>
      <c r="Q62" s="119">
        <f t="shared" si="37"/>
        <v>9.5263157894736848E-3</v>
      </c>
      <c r="R62" s="119">
        <f t="shared" si="38"/>
        <v>1.9473684210526317E-2</v>
      </c>
    </row>
    <row r="63" spans="1:18" s="17" customFormat="1" ht="15.75" thickBot="1" x14ac:dyDescent="0.3">
      <c r="A63" s="7" t="s">
        <v>168</v>
      </c>
      <c r="B63" s="125">
        <f>SUM(B58:B62)</f>
        <v>97</v>
      </c>
      <c r="C63" s="110">
        <f>SUM(C58:C62)</f>
        <v>1</v>
      </c>
      <c r="D63" s="112"/>
      <c r="E63" s="112"/>
      <c r="F63" s="125">
        <f>SUM(F58:F62)</f>
        <v>95</v>
      </c>
      <c r="G63" s="110">
        <f>SUM(G58:G62)</f>
        <v>1</v>
      </c>
      <c r="H63" s="111"/>
      <c r="I63" s="112"/>
      <c r="J63" s="165"/>
      <c r="K63" s="165"/>
      <c r="L63" s="57" t="s">
        <v>168</v>
      </c>
      <c r="M63" s="117">
        <f>SUM(M58:M62)</f>
        <v>1</v>
      </c>
      <c r="N63" s="117"/>
      <c r="O63" s="118"/>
      <c r="P63" s="119">
        <f>SUM(P58:P62)</f>
        <v>1</v>
      </c>
      <c r="Q63" s="119"/>
      <c r="R63" s="119"/>
    </row>
    <row r="65" spans="1:18" s="13" customFormat="1" ht="45" customHeight="1" x14ac:dyDescent="0.3">
      <c r="A65" s="12" t="s">
        <v>243</v>
      </c>
      <c r="B65" s="171"/>
      <c r="C65" s="171"/>
      <c r="D65" s="171"/>
      <c r="E65" s="171"/>
      <c r="F65" s="171"/>
      <c r="G65" s="171"/>
      <c r="H65" s="171"/>
      <c r="I65" s="171"/>
      <c r="J65" s="171"/>
      <c r="K65" s="171"/>
      <c r="L65" s="171"/>
      <c r="M65" s="171"/>
      <c r="N65" s="171"/>
      <c r="O65" s="171"/>
      <c r="P65" s="171"/>
      <c r="Q65" s="171"/>
      <c r="R65" s="171"/>
    </row>
    <row r="66" spans="1:18" s="17" customFormat="1" x14ac:dyDescent="0.25">
      <c r="A66" s="2" t="s">
        <v>244</v>
      </c>
      <c r="B66" s="165"/>
      <c r="C66" s="165"/>
      <c r="D66" s="165"/>
      <c r="E66" s="165"/>
      <c r="F66" s="165"/>
      <c r="G66" s="165"/>
      <c r="H66" s="165"/>
      <c r="I66" s="165"/>
      <c r="J66" s="165"/>
      <c r="K66" s="165"/>
      <c r="L66" s="165"/>
      <c r="M66" s="165"/>
      <c r="N66" s="165"/>
      <c r="O66" s="165"/>
      <c r="P66" s="165"/>
      <c r="Q66" s="165"/>
      <c r="R66" s="165"/>
    </row>
    <row r="67" spans="1:18" s="17" customFormat="1" x14ac:dyDescent="0.25">
      <c r="A67" s="19" t="s">
        <v>245</v>
      </c>
      <c r="B67" s="171"/>
      <c r="C67" s="171"/>
      <c r="D67" s="171"/>
      <c r="E67" s="171"/>
      <c r="F67" s="171"/>
      <c r="G67" s="165"/>
      <c r="H67" s="165"/>
      <c r="I67" s="165"/>
      <c r="J67" s="165"/>
      <c r="K67" s="165"/>
      <c r="L67" s="165"/>
      <c r="M67" s="165"/>
      <c r="N67" s="165"/>
      <c r="O67" s="165"/>
      <c r="P67" s="165"/>
      <c r="Q67" s="165"/>
      <c r="R67" s="165"/>
    </row>
    <row r="68" spans="1:18" s="17" customFormat="1" x14ac:dyDescent="0.25">
      <c r="A68" s="171"/>
      <c r="B68" s="171"/>
      <c r="C68" s="171"/>
      <c r="D68" s="171"/>
      <c r="E68" s="171"/>
      <c r="F68" s="171"/>
      <c r="G68" s="165"/>
      <c r="H68" s="165"/>
      <c r="I68" s="165"/>
      <c r="J68" s="165"/>
      <c r="K68" s="165"/>
      <c r="L68" s="45"/>
      <c r="M68" s="166" t="s">
        <v>155</v>
      </c>
      <c r="N68" s="166"/>
      <c r="O68" s="53"/>
      <c r="P68" s="167" t="s">
        <v>156</v>
      </c>
      <c r="Q68" s="167"/>
      <c r="R68" s="167"/>
    </row>
    <row r="69" spans="1:18" s="17" customFormat="1" ht="15" customHeight="1" thickBot="1" x14ac:dyDescent="0.3">
      <c r="A69" s="4" t="s">
        <v>157</v>
      </c>
      <c r="B69" s="174" t="s">
        <v>158</v>
      </c>
      <c r="C69" s="175"/>
      <c r="D69" s="5" t="s">
        <v>159</v>
      </c>
      <c r="E69" s="5" t="s">
        <v>160</v>
      </c>
      <c r="F69" s="174" t="s">
        <v>161</v>
      </c>
      <c r="G69" s="175"/>
      <c r="H69" s="5" t="s">
        <v>159</v>
      </c>
      <c r="I69" s="5" t="s">
        <v>160</v>
      </c>
      <c r="J69" s="165"/>
      <c r="K69" s="165"/>
      <c r="L69" s="166" t="s">
        <v>157</v>
      </c>
      <c r="M69" s="46" t="s">
        <v>162</v>
      </c>
      <c r="N69" s="166" t="s">
        <v>163</v>
      </c>
      <c r="O69" s="53" t="s">
        <v>164</v>
      </c>
      <c r="P69" s="44" t="s">
        <v>165</v>
      </c>
      <c r="Q69" s="167" t="s">
        <v>163</v>
      </c>
      <c r="R69" s="167" t="s">
        <v>164</v>
      </c>
    </row>
    <row r="70" spans="1:18" s="17" customFormat="1" ht="15.75" thickBot="1" x14ac:dyDescent="0.3">
      <c r="A70" s="6" t="s">
        <v>226</v>
      </c>
      <c r="B70" s="109">
        <v>31</v>
      </c>
      <c r="C70" s="110">
        <f>B70/$B$75</f>
        <v>0.31958762886597936</v>
      </c>
      <c r="D70" s="110">
        <v>0.28999999999999998</v>
      </c>
      <c r="E70" s="110">
        <v>0.35</v>
      </c>
      <c r="F70" s="111">
        <v>24</v>
      </c>
      <c r="G70" s="110">
        <f>F70/$F$75</f>
        <v>0.25263157894736843</v>
      </c>
      <c r="H70" s="124">
        <v>0.2</v>
      </c>
      <c r="I70" s="110">
        <v>0.31</v>
      </c>
      <c r="J70" s="165"/>
      <c r="K70" s="165"/>
      <c r="L70" s="58" t="s">
        <v>226</v>
      </c>
      <c r="M70" s="117">
        <f>C70</f>
        <v>0.31958762886597936</v>
      </c>
      <c r="N70" s="117">
        <f>C70-D70</f>
        <v>2.9587628865979376E-2</v>
      </c>
      <c r="O70" s="118">
        <f>E70-C70</f>
        <v>3.0412371134020622E-2</v>
      </c>
      <c r="P70" s="119">
        <f>G70</f>
        <v>0.25263157894736843</v>
      </c>
      <c r="Q70" s="119">
        <f>G70-H70</f>
        <v>5.2631578947368418E-2</v>
      </c>
      <c r="R70" s="119">
        <f>I70-G70</f>
        <v>5.7368421052631569E-2</v>
      </c>
    </row>
    <row r="71" spans="1:18" s="17" customFormat="1" x14ac:dyDescent="0.25">
      <c r="A71" s="6" t="s">
        <v>227</v>
      </c>
      <c r="B71" s="109">
        <v>43</v>
      </c>
      <c r="C71" s="110">
        <f t="shared" ref="C71:C74" si="40">B71/$B$75</f>
        <v>0.44329896907216493</v>
      </c>
      <c r="D71" s="110">
        <v>0.39</v>
      </c>
      <c r="E71" s="110">
        <v>0.51</v>
      </c>
      <c r="F71" s="111">
        <v>52</v>
      </c>
      <c r="G71" s="110">
        <f t="shared" ref="G71:G74" si="41">F71/$F$75</f>
        <v>0.54736842105263162</v>
      </c>
      <c r="H71" s="124">
        <v>0.48</v>
      </c>
      <c r="I71" s="110">
        <v>0.62</v>
      </c>
      <c r="J71" s="165"/>
      <c r="K71" s="165"/>
      <c r="L71" s="58" t="s">
        <v>227</v>
      </c>
      <c r="M71" s="117">
        <f t="shared" ref="M71:M74" si="42">C71</f>
        <v>0.44329896907216493</v>
      </c>
      <c r="N71" s="117">
        <f t="shared" ref="N71:N73" si="43">C71-D71</f>
        <v>5.3298969072164915E-2</v>
      </c>
      <c r="O71" s="118">
        <f t="shared" ref="O71:O74" si="44">E71-C71</f>
        <v>6.6701030927835081E-2</v>
      </c>
      <c r="P71" s="119">
        <f t="shared" ref="P71:P74" si="45">G71</f>
        <v>0.54736842105263162</v>
      </c>
      <c r="Q71" s="119">
        <f t="shared" ref="Q71:Q74" si="46">G71-H71</f>
        <v>6.7368421052631633E-2</v>
      </c>
      <c r="R71" s="119">
        <f t="shared" ref="R71:R74" si="47">I71-G71</f>
        <v>7.263157894736838E-2</v>
      </c>
    </row>
    <row r="72" spans="1:18" s="17" customFormat="1" ht="15.75" thickBot="1" x14ac:dyDescent="0.3">
      <c r="A72" s="6" t="s">
        <v>228</v>
      </c>
      <c r="B72" s="109">
        <v>15</v>
      </c>
      <c r="C72" s="110">
        <f t="shared" si="40"/>
        <v>0.15463917525773196</v>
      </c>
      <c r="D72" s="110">
        <v>0.11</v>
      </c>
      <c r="E72" s="110">
        <v>0.18</v>
      </c>
      <c r="F72" s="111">
        <v>16</v>
      </c>
      <c r="G72" s="110">
        <f t="shared" si="41"/>
        <v>0.16842105263157894</v>
      </c>
      <c r="H72" s="124">
        <v>0.12</v>
      </c>
      <c r="I72" s="110">
        <v>0.2</v>
      </c>
      <c r="J72" s="165"/>
      <c r="K72" s="165"/>
      <c r="L72" s="58" t="s">
        <v>228</v>
      </c>
      <c r="M72" s="117">
        <f t="shared" si="42"/>
        <v>0.15463917525773196</v>
      </c>
      <c r="N72" s="117">
        <f t="shared" si="43"/>
        <v>4.4639175257731964E-2</v>
      </c>
      <c r="O72" s="118">
        <f t="shared" si="44"/>
        <v>2.5360824742268029E-2</v>
      </c>
      <c r="P72" s="119">
        <f t="shared" si="45"/>
        <v>0.16842105263157894</v>
      </c>
      <c r="Q72" s="119">
        <f t="shared" si="46"/>
        <v>4.8421052631578948E-2</v>
      </c>
      <c r="R72" s="119">
        <f t="shared" si="47"/>
        <v>3.1578947368421068E-2</v>
      </c>
    </row>
    <row r="73" spans="1:18" s="17" customFormat="1" ht="27" thickBot="1" x14ac:dyDescent="0.3">
      <c r="A73" s="6" t="s">
        <v>229</v>
      </c>
      <c r="B73" s="109">
        <v>3</v>
      </c>
      <c r="C73" s="110">
        <f t="shared" si="40"/>
        <v>3.0927835051546393E-2</v>
      </c>
      <c r="D73" s="110">
        <v>0.01</v>
      </c>
      <c r="E73" s="110">
        <v>0.05</v>
      </c>
      <c r="F73" s="111">
        <v>2</v>
      </c>
      <c r="G73" s="110">
        <f t="shared" si="41"/>
        <v>2.1052631578947368E-2</v>
      </c>
      <c r="H73" s="124">
        <v>3.0000000000000001E-3</v>
      </c>
      <c r="I73" s="110">
        <v>0.04</v>
      </c>
      <c r="J73" s="165"/>
      <c r="K73" s="165"/>
      <c r="L73" s="58" t="s">
        <v>229</v>
      </c>
      <c r="M73" s="117">
        <f t="shared" si="42"/>
        <v>3.0927835051546393E-2</v>
      </c>
      <c r="N73" s="117">
        <f t="shared" si="43"/>
        <v>2.0927835051546391E-2</v>
      </c>
      <c r="O73" s="118">
        <f t="shared" si="44"/>
        <v>1.907216494845361E-2</v>
      </c>
      <c r="P73" s="119">
        <f t="shared" si="45"/>
        <v>2.1052631578947368E-2</v>
      </c>
      <c r="Q73" s="119">
        <f t="shared" si="46"/>
        <v>1.8052631578947369E-2</v>
      </c>
      <c r="R73" s="119">
        <f t="shared" si="47"/>
        <v>1.8947368421052633E-2</v>
      </c>
    </row>
    <row r="74" spans="1:18" s="17" customFormat="1" ht="15.75" thickBot="1" x14ac:dyDescent="0.3">
      <c r="A74" s="6" t="s">
        <v>230</v>
      </c>
      <c r="B74" s="109">
        <v>5</v>
      </c>
      <c r="C74" s="110">
        <f t="shared" si="40"/>
        <v>5.1546391752577317E-2</v>
      </c>
      <c r="D74" s="110">
        <v>0.02</v>
      </c>
      <c r="E74" s="110">
        <v>0.08</v>
      </c>
      <c r="F74" s="111">
        <v>1</v>
      </c>
      <c r="G74" s="110">
        <f t="shared" si="41"/>
        <v>1.0526315789473684E-2</v>
      </c>
      <c r="H74" s="124">
        <v>1E-3</v>
      </c>
      <c r="I74" s="110">
        <v>0.03</v>
      </c>
      <c r="J74" s="165"/>
      <c r="K74" s="165"/>
      <c r="L74" s="58" t="s">
        <v>230</v>
      </c>
      <c r="M74" s="117">
        <f t="shared" si="42"/>
        <v>5.1546391752577317E-2</v>
      </c>
      <c r="N74" s="117">
        <f>C74-D74</f>
        <v>3.1546391752577313E-2</v>
      </c>
      <c r="O74" s="118">
        <f t="shared" si="44"/>
        <v>2.8453608247422685E-2</v>
      </c>
      <c r="P74" s="119">
        <f t="shared" si="45"/>
        <v>1.0526315789473684E-2</v>
      </c>
      <c r="Q74" s="119">
        <f t="shared" si="46"/>
        <v>9.5263157894736848E-3</v>
      </c>
      <c r="R74" s="119">
        <f t="shared" si="47"/>
        <v>1.9473684210526317E-2</v>
      </c>
    </row>
    <row r="75" spans="1:18" s="17" customFormat="1" ht="15.75" thickBot="1" x14ac:dyDescent="0.3">
      <c r="A75" s="7" t="s">
        <v>168</v>
      </c>
      <c r="B75" s="125">
        <f>SUM(B70:B74)</f>
        <v>97</v>
      </c>
      <c r="C75" s="110">
        <f>SUM(C70:C74)</f>
        <v>1</v>
      </c>
      <c r="D75" s="112"/>
      <c r="E75" s="112"/>
      <c r="F75" s="125">
        <f>SUM(F70:F74)</f>
        <v>95</v>
      </c>
      <c r="G75" s="110">
        <f>SUM(G70:G74)</f>
        <v>1</v>
      </c>
      <c r="H75" s="111"/>
      <c r="I75" s="112"/>
      <c r="J75" s="165"/>
      <c r="K75" s="165"/>
      <c r="L75" s="57" t="s">
        <v>168</v>
      </c>
      <c r="M75" s="117">
        <f>SUM(M70:M74)</f>
        <v>1</v>
      </c>
      <c r="N75" s="117"/>
      <c r="O75" s="118"/>
      <c r="P75" s="119">
        <f>SUM(P70:P74)</f>
        <v>1</v>
      </c>
      <c r="Q75" s="119"/>
      <c r="R75" s="119"/>
    </row>
    <row r="77" spans="1:18" s="13" customFormat="1" ht="45" customHeight="1" x14ac:dyDescent="0.3">
      <c r="A77" s="12" t="s">
        <v>246</v>
      </c>
      <c r="B77" s="171"/>
      <c r="C77" s="171"/>
      <c r="D77" s="171"/>
      <c r="E77" s="171"/>
      <c r="F77" s="171"/>
      <c r="G77" s="171"/>
      <c r="H77" s="171"/>
      <c r="I77" s="171"/>
      <c r="J77" s="171"/>
      <c r="K77" s="171"/>
      <c r="L77" s="171"/>
      <c r="M77" s="171"/>
      <c r="N77" s="171"/>
      <c r="O77" s="171"/>
      <c r="P77" s="171"/>
      <c r="Q77" s="171"/>
      <c r="R77" s="171"/>
    </row>
    <row r="78" spans="1:18" s="17" customFormat="1" x14ac:dyDescent="0.25">
      <c r="A78" s="2" t="s">
        <v>247</v>
      </c>
      <c r="B78" s="165"/>
      <c r="C78" s="165"/>
      <c r="D78" s="165"/>
      <c r="E78" s="165"/>
      <c r="F78" s="165"/>
      <c r="G78" s="165"/>
      <c r="H78" s="165"/>
      <c r="I78" s="165"/>
      <c r="J78" s="165"/>
      <c r="K78" s="165"/>
      <c r="L78" s="165"/>
      <c r="M78" s="165"/>
      <c r="N78" s="165"/>
      <c r="O78" s="165"/>
      <c r="P78" s="165"/>
      <c r="Q78" s="165"/>
      <c r="R78" s="165"/>
    </row>
    <row r="79" spans="1:18" s="17" customFormat="1" x14ac:dyDescent="0.25">
      <c r="A79" s="19" t="s">
        <v>248</v>
      </c>
      <c r="B79" s="171"/>
      <c r="C79" s="171"/>
      <c r="D79" s="171"/>
      <c r="E79" s="171"/>
      <c r="F79" s="171"/>
      <c r="G79" s="165"/>
      <c r="H79" s="165"/>
      <c r="I79" s="165"/>
      <c r="J79" s="165"/>
      <c r="K79" s="165"/>
      <c r="L79" s="165"/>
      <c r="M79" s="165"/>
      <c r="N79" s="165"/>
      <c r="O79" s="165"/>
      <c r="P79" s="165"/>
      <c r="Q79" s="165"/>
      <c r="R79" s="165"/>
    </row>
    <row r="80" spans="1:18" s="17" customFormat="1" ht="15.75" thickBot="1" x14ac:dyDescent="0.3">
      <c r="A80" s="171"/>
      <c r="B80" s="171"/>
      <c r="C80" s="171"/>
      <c r="D80" s="171"/>
      <c r="E80" s="171"/>
      <c r="F80" s="171"/>
      <c r="G80" s="165"/>
      <c r="H80" s="165"/>
      <c r="I80" s="165"/>
      <c r="J80" s="165"/>
      <c r="K80" s="165"/>
      <c r="L80" s="45"/>
      <c r="M80" s="166" t="s">
        <v>155</v>
      </c>
      <c r="N80" s="166"/>
      <c r="O80" s="53"/>
      <c r="P80" s="167" t="s">
        <v>156</v>
      </c>
      <c r="Q80" s="167"/>
      <c r="R80" s="167"/>
    </row>
    <row r="81" spans="1:18" s="17" customFormat="1" ht="15" customHeight="1" thickBot="1" x14ac:dyDescent="0.3">
      <c r="A81" s="4" t="s">
        <v>157</v>
      </c>
      <c r="B81" s="174" t="s">
        <v>158</v>
      </c>
      <c r="C81" s="175"/>
      <c r="D81" s="5" t="s">
        <v>159</v>
      </c>
      <c r="E81" s="5" t="s">
        <v>160</v>
      </c>
      <c r="F81" s="174" t="s">
        <v>161</v>
      </c>
      <c r="G81" s="175"/>
      <c r="H81" s="5" t="s">
        <v>159</v>
      </c>
      <c r="I81" s="5" t="s">
        <v>160</v>
      </c>
      <c r="J81" s="165"/>
      <c r="K81" s="165"/>
      <c r="L81" s="166" t="s">
        <v>157</v>
      </c>
      <c r="M81" s="46" t="s">
        <v>162</v>
      </c>
      <c r="N81" s="166" t="s">
        <v>163</v>
      </c>
      <c r="O81" s="53" t="s">
        <v>164</v>
      </c>
      <c r="P81" s="44" t="s">
        <v>165</v>
      </c>
      <c r="Q81" s="167" t="s">
        <v>163</v>
      </c>
      <c r="R81" s="167" t="s">
        <v>164</v>
      </c>
    </row>
    <row r="82" spans="1:18" s="17" customFormat="1" ht="15.75" thickBot="1" x14ac:dyDescent="0.3">
      <c r="A82" s="6" t="s">
        <v>226</v>
      </c>
      <c r="B82" s="109">
        <v>31</v>
      </c>
      <c r="C82" s="110">
        <f>B82/$B$87</f>
        <v>0.31958762886597936</v>
      </c>
      <c r="D82" s="110">
        <v>0.28999999999999998</v>
      </c>
      <c r="E82" s="110">
        <v>0.35</v>
      </c>
      <c r="F82" s="111">
        <v>24</v>
      </c>
      <c r="G82" s="110">
        <f>F82/$F$87</f>
        <v>0.25263157894736843</v>
      </c>
      <c r="H82" s="124">
        <v>0.2</v>
      </c>
      <c r="I82" s="110">
        <v>0.31</v>
      </c>
      <c r="J82" s="165"/>
      <c r="K82" s="165"/>
      <c r="L82" s="58" t="s">
        <v>226</v>
      </c>
      <c r="M82" s="117">
        <f t="shared" ref="M82:M86" si="48">C82</f>
        <v>0.31958762886597936</v>
      </c>
      <c r="N82" s="117">
        <f>C82-D82</f>
        <v>2.9587628865979376E-2</v>
      </c>
      <c r="O82" s="118">
        <f>E82-C82</f>
        <v>3.0412371134020622E-2</v>
      </c>
      <c r="P82" s="119">
        <f>G82</f>
        <v>0.25263157894736843</v>
      </c>
      <c r="Q82" s="119">
        <f>G82-H82</f>
        <v>5.2631578947368418E-2</v>
      </c>
      <c r="R82" s="119">
        <f>I82-G82</f>
        <v>5.7368421052631569E-2</v>
      </c>
    </row>
    <row r="83" spans="1:18" s="17" customFormat="1" ht="15.75" thickBot="1" x14ac:dyDescent="0.3">
      <c r="A83" s="6" t="s">
        <v>227</v>
      </c>
      <c r="B83" s="109">
        <v>43</v>
      </c>
      <c r="C83" s="110">
        <f t="shared" ref="C83:C86" si="49">B83/$B$87</f>
        <v>0.44329896907216493</v>
      </c>
      <c r="D83" s="110">
        <v>0.39</v>
      </c>
      <c r="E83" s="110">
        <v>0.51</v>
      </c>
      <c r="F83" s="111">
        <v>52</v>
      </c>
      <c r="G83" s="110">
        <f t="shared" ref="G83:G86" si="50">F83/$F$87</f>
        <v>0.54736842105263162</v>
      </c>
      <c r="H83" s="124">
        <v>0.48</v>
      </c>
      <c r="I83" s="110">
        <v>0.62</v>
      </c>
      <c r="J83" s="165"/>
      <c r="K83" s="165"/>
      <c r="L83" s="58" t="s">
        <v>227</v>
      </c>
      <c r="M83" s="117">
        <f t="shared" si="48"/>
        <v>0.44329896907216493</v>
      </c>
      <c r="N83" s="117">
        <f t="shared" ref="N83:N85" si="51">C83-D83</f>
        <v>5.3298969072164915E-2</v>
      </c>
      <c r="O83" s="118">
        <f t="shared" ref="O83:O86" si="52">E83-C83</f>
        <v>6.6701030927835081E-2</v>
      </c>
      <c r="P83" s="119">
        <f t="shared" ref="P83:P86" si="53">G83</f>
        <v>0.54736842105263162</v>
      </c>
      <c r="Q83" s="119">
        <f t="shared" ref="Q83:Q86" si="54">G83-H83</f>
        <v>6.7368421052631633E-2</v>
      </c>
      <c r="R83" s="119">
        <f t="shared" ref="R83:R86" si="55">I83-G83</f>
        <v>7.263157894736838E-2</v>
      </c>
    </row>
    <row r="84" spans="1:18" s="17" customFormat="1" ht="15.75" thickBot="1" x14ac:dyDescent="0.3">
      <c r="A84" s="6" t="s">
        <v>228</v>
      </c>
      <c r="B84" s="109">
        <v>15</v>
      </c>
      <c r="C84" s="110">
        <f t="shared" si="49"/>
        <v>0.15463917525773196</v>
      </c>
      <c r="D84" s="110">
        <v>0.11</v>
      </c>
      <c r="E84" s="110">
        <v>0.18</v>
      </c>
      <c r="F84" s="111">
        <v>16</v>
      </c>
      <c r="G84" s="110">
        <f t="shared" si="50"/>
        <v>0.16842105263157894</v>
      </c>
      <c r="H84" s="124">
        <v>0.12</v>
      </c>
      <c r="I84" s="110">
        <v>0.2</v>
      </c>
      <c r="J84" s="165"/>
      <c r="K84" s="165"/>
      <c r="L84" s="58" t="s">
        <v>228</v>
      </c>
      <c r="M84" s="117">
        <f t="shared" si="48"/>
        <v>0.15463917525773196</v>
      </c>
      <c r="N84" s="117">
        <f t="shared" si="51"/>
        <v>4.4639175257731964E-2</v>
      </c>
      <c r="O84" s="118">
        <f t="shared" si="52"/>
        <v>2.5360824742268029E-2</v>
      </c>
      <c r="P84" s="119">
        <f t="shared" si="53"/>
        <v>0.16842105263157894</v>
      </c>
      <c r="Q84" s="119">
        <f t="shared" si="54"/>
        <v>4.8421052631578948E-2</v>
      </c>
      <c r="R84" s="119">
        <f t="shared" si="55"/>
        <v>3.1578947368421068E-2</v>
      </c>
    </row>
    <row r="85" spans="1:18" s="17" customFormat="1" ht="27" thickBot="1" x14ac:dyDescent="0.3">
      <c r="A85" s="6" t="s">
        <v>229</v>
      </c>
      <c r="B85" s="109">
        <v>3</v>
      </c>
      <c r="C85" s="110">
        <f t="shared" si="49"/>
        <v>3.0927835051546393E-2</v>
      </c>
      <c r="D85" s="110">
        <v>0.01</v>
      </c>
      <c r="E85" s="110">
        <v>0.05</v>
      </c>
      <c r="F85" s="111">
        <v>2</v>
      </c>
      <c r="G85" s="110">
        <f t="shared" si="50"/>
        <v>2.1052631578947368E-2</v>
      </c>
      <c r="H85" s="124">
        <v>3.0000000000000001E-3</v>
      </c>
      <c r="I85" s="110">
        <v>0.04</v>
      </c>
      <c r="J85" s="165"/>
      <c r="K85" s="165"/>
      <c r="L85" s="58" t="s">
        <v>229</v>
      </c>
      <c r="M85" s="117">
        <f t="shared" si="48"/>
        <v>3.0927835051546393E-2</v>
      </c>
      <c r="N85" s="117">
        <f t="shared" si="51"/>
        <v>2.0927835051546391E-2</v>
      </c>
      <c r="O85" s="118">
        <f t="shared" si="52"/>
        <v>1.907216494845361E-2</v>
      </c>
      <c r="P85" s="119">
        <f t="shared" si="53"/>
        <v>2.1052631578947368E-2</v>
      </c>
      <c r="Q85" s="119">
        <f t="shared" si="54"/>
        <v>1.8052631578947369E-2</v>
      </c>
      <c r="R85" s="119">
        <f t="shared" si="55"/>
        <v>1.8947368421052633E-2</v>
      </c>
    </row>
    <row r="86" spans="1:18" s="17" customFormat="1" ht="15.75" thickBot="1" x14ac:dyDescent="0.3">
      <c r="A86" s="6" t="s">
        <v>230</v>
      </c>
      <c r="B86" s="109">
        <v>5</v>
      </c>
      <c r="C86" s="110">
        <f t="shared" si="49"/>
        <v>5.1546391752577317E-2</v>
      </c>
      <c r="D86" s="110">
        <v>0.02</v>
      </c>
      <c r="E86" s="110">
        <v>0.08</v>
      </c>
      <c r="F86" s="111">
        <v>1</v>
      </c>
      <c r="G86" s="110">
        <f t="shared" si="50"/>
        <v>1.0526315789473684E-2</v>
      </c>
      <c r="H86" s="124">
        <v>1E-3</v>
      </c>
      <c r="I86" s="110">
        <v>0.03</v>
      </c>
      <c r="J86" s="165"/>
      <c r="K86" s="165"/>
      <c r="L86" s="58" t="s">
        <v>230</v>
      </c>
      <c r="M86" s="117">
        <f t="shared" si="48"/>
        <v>5.1546391752577317E-2</v>
      </c>
      <c r="N86" s="117">
        <f>C86-D86</f>
        <v>3.1546391752577313E-2</v>
      </c>
      <c r="O86" s="118">
        <f t="shared" si="52"/>
        <v>2.8453608247422685E-2</v>
      </c>
      <c r="P86" s="119">
        <f t="shared" si="53"/>
        <v>1.0526315789473684E-2</v>
      </c>
      <c r="Q86" s="119">
        <f t="shared" si="54"/>
        <v>9.5263157894736848E-3</v>
      </c>
      <c r="R86" s="119">
        <f t="shared" si="55"/>
        <v>1.9473684210526317E-2</v>
      </c>
    </row>
    <row r="87" spans="1:18" s="17" customFormat="1" ht="15.75" thickBot="1" x14ac:dyDescent="0.3">
      <c r="A87" s="7" t="s">
        <v>168</v>
      </c>
      <c r="B87" s="125">
        <f>SUM(B82:B86)</f>
        <v>97</v>
      </c>
      <c r="C87" s="110">
        <f>SUM(C82:C86)</f>
        <v>1</v>
      </c>
      <c r="D87" s="112"/>
      <c r="E87" s="112"/>
      <c r="F87" s="125">
        <f>SUM(F82:F86)</f>
        <v>95</v>
      </c>
      <c r="G87" s="110">
        <f>SUM(G82:G86)</f>
        <v>1</v>
      </c>
      <c r="H87" s="111"/>
      <c r="I87" s="112"/>
      <c r="J87" s="165"/>
      <c r="K87" s="165"/>
      <c r="L87" s="57" t="s">
        <v>168</v>
      </c>
      <c r="M87" s="117">
        <f>SUM(M82:M86)</f>
        <v>1</v>
      </c>
      <c r="N87" s="117"/>
      <c r="O87" s="118"/>
      <c r="P87" s="119">
        <f>SUM(P82:P86)</f>
        <v>1</v>
      </c>
      <c r="Q87" s="119"/>
      <c r="R87" s="119"/>
    </row>
    <row r="89" spans="1:18" s="13" customFormat="1" ht="45" customHeight="1" x14ac:dyDescent="0.3">
      <c r="A89" s="12" t="s">
        <v>249</v>
      </c>
      <c r="B89" s="171"/>
      <c r="C89" s="171"/>
      <c r="D89" s="171"/>
      <c r="E89" s="171"/>
      <c r="F89" s="171"/>
      <c r="G89" s="171"/>
      <c r="H89" s="171"/>
      <c r="I89" s="171"/>
      <c r="J89" s="171"/>
      <c r="K89" s="171"/>
      <c r="L89" s="171"/>
      <c r="M89" s="171"/>
      <c r="N89" s="171"/>
      <c r="O89" s="171"/>
      <c r="P89" s="171"/>
      <c r="Q89" s="171"/>
      <c r="R89" s="171"/>
    </row>
    <row r="90" spans="1:18" s="17" customFormat="1" x14ac:dyDescent="0.25">
      <c r="A90" s="2" t="s">
        <v>250</v>
      </c>
      <c r="B90" s="165"/>
      <c r="C90" s="165"/>
      <c r="D90" s="165"/>
      <c r="E90" s="165"/>
      <c r="F90" s="165"/>
      <c r="G90" s="165"/>
      <c r="H90" s="165"/>
      <c r="I90" s="165"/>
      <c r="J90" s="165"/>
      <c r="K90" s="165"/>
      <c r="L90" s="165"/>
      <c r="M90" s="165"/>
      <c r="N90" s="165"/>
      <c r="O90" s="165"/>
      <c r="P90" s="165"/>
      <c r="Q90" s="165"/>
      <c r="R90" s="165"/>
    </row>
    <row r="91" spans="1:18" s="17" customFormat="1" x14ac:dyDescent="0.25">
      <c r="A91" s="19" t="s">
        <v>251</v>
      </c>
      <c r="B91" s="171"/>
      <c r="C91" s="171"/>
      <c r="D91" s="171"/>
      <c r="E91" s="171"/>
      <c r="F91" s="171"/>
      <c r="G91" s="165"/>
      <c r="H91" s="165"/>
      <c r="I91" s="165"/>
      <c r="J91" s="165"/>
      <c r="K91" s="165"/>
      <c r="L91" s="165"/>
      <c r="M91" s="165"/>
      <c r="N91" s="165"/>
      <c r="O91" s="165"/>
      <c r="P91" s="165"/>
      <c r="Q91" s="165"/>
      <c r="R91" s="165"/>
    </row>
    <row r="92" spans="1:18" s="17" customFormat="1" ht="15.75" thickBot="1" x14ac:dyDescent="0.3">
      <c r="A92" s="171"/>
      <c r="B92" s="171"/>
      <c r="C92" s="171"/>
      <c r="D92" s="171"/>
      <c r="E92" s="171"/>
      <c r="F92" s="171"/>
      <c r="G92" s="165"/>
      <c r="H92" s="165"/>
      <c r="I92" s="165"/>
      <c r="J92" s="165"/>
      <c r="K92" s="165"/>
      <c r="L92" s="45"/>
      <c r="M92" s="166" t="s">
        <v>155</v>
      </c>
      <c r="N92" s="166"/>
      <c r="O92" s="53"/>
      <c r="P92" s="167" t="s">
        <v>156</v>
      </c>
      <c r="Q92" s="167"/>
      <c r="R92" s="167"/>
    </row>
    <row r="93" spans="1:18" s="17" customFormat="1" ht="15" customHeight="1" thickBot="1" x14ac:dyDescent="0.3">
      <c r="A93" s="4" t="s">
        <v>157</v>
      </c>
      <c r="B93" s="174" t="s">
        <v>158</v>
      </c>
      <c r="C93" s="175"/>
      <c r="D93" s="5" t="s">
        <v>159</v>
      </c>
      <c r="E93" s="5" t="s">
        <v>160</v>
      </c>
      <c r="F93" s="174" t="s">
        <v>161</v>
      </c>
      <c r="G93" s="175"/>
      <c r="H93" s="5" t="s">
        <v>159</v>
      </c>
      <c r="I93" s="5" t="s">
        <v>160</v>
      </c>
      <c r="J93" s="165"/>
      <c r="K93" s="165"/>
      <c r="L93" s="166" t="s">
        <v>157</v>
      </c>
      <c r="M93" s="46" t="s">
        <v>162</v>
      </c>
      <c r="N93" s="166" t="s">
        <v>163</v>
      </c>
      <c r="O93" s="53" t="s">
        <v>164</v>
      </c>
      <c r="P93" s="44" t="s">
        <v>165</v>
      </c>
      <c r="Q93" s="167" t="s">
        <v>163</v>
      </c>
      <c r="R93" s="167" t="s">
        <v>164</v>
      </c>
    </row>
    <row r="94" spans="1:18" s="17" customFormat="1" ht="15.75" thickBot="1" x14ac:dyDescent="0.3">
      <c r="A94" s="6" t="s">
        <v>226</v>
      </c>
      <c r="B94" s="109">
        <v>31</v>
      </c>
      <c r="C94" s="110">
        <f>B94/$B$99</f>
        <v>0.31958762886597936</v>
      </c>
      <c r="D94" s="110">
        <v>0.28999999999999998</v>
      </c>
      <c r="E94" s="110">
        <v>0.35</v>
      </c>
      <c r="F94" s="111">
        <v>24</v>
      </c>
      <c r="G94" s="110">
        <f>F94/$F$99</f>
        <v>0.25263157894736843</v>
      </c>
      <c r="H94" s="124">
        <v>0.2</v>
      </c>
      <c r="I94" s="110">
        <v>0.31</v>
      </c>
      <c r="J94" s="165"/>
      <c r="K94" s="165"/>
      <c r="L94" s="58" t="s">
        <v>226</v>
      </c>
      <c r="M94" s="117">
        <f t="shared" ref="M94:M98" si="56">C94</f>
        <v>0.31958762886597936</v>
      </c>
      <c r="N94" s="117">
        <f>C94-D94</f>
        <v>2.9587628865979376E-2</v>
      </c>
      <c r="O94" s="118">
        <f>E94-C94</f>
        <v>3.0412371134020622E-2</v>
      </c>
      <c r="P94" s="119">
        <f>G94</f>
        <v>0.25263157894736843</v>
      </c>
      <c r="Q94" s="119">
        <f>G94-H94</f>
        <v>5.2631578947368418E-2</v>
      </c>
      <c r="R94" s="119">
        <f>I94-G94</f>
        <v>5.7368421052631569E-2</v>
      </c>
    </row>
    <row r="95" spans="1:18" s="17" customFormat="1" ht="15.75" thickBot="1" x14ac:dyDescent="0.3">
      <c r="A95" s="6" t="s">
        <v>227</v>
      </c>
      <c r="B95" s="109">
        <v>43</v>
      </c>
      <c r="C95" s="110">
        <f t="shared" ref="C95:C98" si="57">B95/$B$99</f>
        <v>0.44329896907216493</v>
      </c>
      <c r="D95" s="110">
        <v>0.39</v>
      </c>
      <c r="E95" s="110">
        <v>0.51</v>
      </c>
      <c r="F95" s="111">
        <v>52</v>
      </c>
      <c r="G95" s="110">
        <f t="shared" ref="G95:G98" si="58">F95/$F$99</f>
        <v>0.54736842105263162</v>
      </c>
      <c r="H95" s="124">
        <v>0.48</v>
      </c>
      <c r="I95" s="110">
        <v>0.62</v>
      </c>
      <c r="J95" s="165"/>
      <c r="K95" s="165"/>
      <c r="L95" s="58" t="s">
        <v>227</v>
      </c>
      <c r="M95" s="117">
        <f t="shared" si="56"/>
        <v>0.44329896907216493</v>
      </c>
      <c r="N95" s="117">
        <f t="shared" ref="N95:N97" si="59">C95-D95</f>
        <v>5.3298969072164915E-2</v>
      </c>
      <c r="O95" s="118">
        <f t="shared" ref="O95:O98" si="60">E95-C95</f>
        <v>6.6701030927835081E-2</v>
      </c>
      <c r="P95" s="119">
        <f t="shared" ref="P95:P98" si="61">G95</f>
        <v>0.54736842105263162</v>
      </c>
      <c r="Q95" s="119">
        <f t="shared" ref="Q95:Q98" si="62">G95-H95</f>
        <v>6.7368421052631633E-2</v>
      </c>
      <c r="R95" s="119">
        <f t="shared" ref="R95:R98" si="63">I95-G95</f>
        <v>7.263157894736838E-2</v>
      </c>
    </row>
    <row r="96" spans="1:18" s="17" customFormat="1" ht="15.75" thickBot="1" x14ac:dyDescent="0.3">
      <c r="A96" s="6" t="s">
        <v>228</v>
      </c>
      <c r="B96" s="109">
        <v>15</v>
      </c>
      <c r="C96" s="110">
        <f t="shared" si="57"/>
        <v>0.15463917525773196</v>
      </c>
      <c r="D96" s="110">
        <v>0.11</v>
      </c>
      <c r="E96" s="110">
        <v>0.18</v>
      </c>
      <c r="F96" s="111">
        <v>16</v>
      </c>
      <c r="G96" s="110">
        <f t="shared" si="58"/>
        <v>0.16842105263157894</v>
      </c>
      <c r="H96" s="124">
        <v>0.12</v>
      </c>
      <c r="I96" s="110">
        <v>0.2</v>
      </c>
      <c r="J96" s="165"/>
      <c r="K96" s="165"/>
      <c r="L96" s="58" t="s">
        <v>228</v>
      </c>
      <c r="M96" s="117">
        <f t="shared" si="56"/>
        <v>0.15463917525773196</v>
      </c>
      <c r="N96" s="117">
        <f t="shared" si="59"/>
        <v>4.4639175257731964E-2</v>
      </c>
      <c r="O96" s="118">
        <f t="shared" si="60"/>
        <v>2.5360824742268029E-2</v>
      </c>
      <c r="P96" s="119">
        <f t="shared" si="61"/>
        <v>0.16842105263157894</v>
      </c>
      <c r="Q96" s="119">
        <f t="shared" si="62"/>
        <v>4.8421052631578948E-2</v>
      </c>
      <c r="R96" s="119">
        <f t="shared" si="63"/>
        <v>3.1578947368421068E-2</v>
      </c>
    </row>
    <row r="97" spans="1:18" s="17" customFormat="1" ht="27" thickBot="1" x14ac:dyDescent="0.3">
      <c r="A97" s="6" t="s">
        <v>229</v>
      </c>
      <c r="B97" s="109">
        <v>3</v>
      </c>
      <c r="C97" s="110">
        <f t="shared" si="57"/>
        <v>3.0927835051546393E-2</v>
      </c>
      <c r="D97" s="110">
        <v>0.01</v>
      </c>
      <c r="E97" s="110">
        <v>0.05</v>
      </c>
      <c r="F97" s="111">
        <v>2</v>
      </c>
      <c r="G97" s="110">
        <f t="shared" si="58"/>
        <v>2.1052631578947368E-2</v>
      </c>
      <c r="H97" s="124">
        <v>3.0000000000000001E-3</v>
      </c>
      <c r="I97" s="110">
        <v>0.04</v>
      </c>
      <c r="J97" s="165"/>
      <c r="K97" s="165"/>
      <c r="L97" s="58" t="s">
        <v>229</v>
      </c>
      <c r="M97" s="117">
        <f t="shared" si="56"/>
        <v>3.0927835051546393E-2</v>
      </c>
      <c r="N97" s="117">
        <f t="shared" si="59"/>
        <v>2.0927835051546391E-2</v>
      </c>
      <c r="O97" s="118">
        <f t="shared" si="60"/>
        <v>1.907216494845361E-2</v>
      </c>
      <c r="P97" s="119">
        <f t="shared" si="61"/>
        <v>2.1052631578947368E-2</v>
      </c>
      <c r="Q97" s="119">
        <f t="shared" si="62"/>
        <v>1.8052631578947369E-2</v>
      </c>
      <c r="R97" s="119">
        <f t="shared" si="63"/>
        <v>1.8947368421052633E-2</v>
      </c>
    </row>
    <row r="98" spans="1:18" s="17" customFormat="1" ht="15.75" thickBot="1" x14ac:dyDescent="0.3">
      <c r="A98" s="6" t="s">
        <v>230</v>
      </c>
      <c r="B98" s="109">
        <v>5</v>
      </c>
      <c r="C98" s="110">
        <f t="shared" si="57"/>
        <v>5.1546391752577317E-2</v>
      </c>
      <c r="D98" s="110">
        <v>0.02</v>
      </c>
      <c r="E98" s="110">
        <v>0.08</v>
      </c>
      <c r="F98" s="111">
        <v>1</v>
      </c>
      <c r="G98" s="110">
        <f t="shared" si="58"/>
        <v>1.0526315789473684E-2</v>
      </c>
      <c r="H98" s="124">
        <v>1E-3</v>
      </c>
      <c r="I98" s="110">
        <v>0.03</v>
      </c>
      <c r="J98" s="165"/>
      <c r="K98" s="165"/>
      <c r="L98" s="58" t="s">
        <v>230</v>
      </c>
      <c r="M98" s="117">
        <f t="shared" si="56"/>
        <v>5.1546391752577317E-2</v>
      </c>
      <c r="N98" s="117">
        <f>C98-D98</f>
        <v>3.1546391752577313E-2</v>
      </c>
      <c r="O98" s="118">
        <f t="shared" si="60"/>
        <v>2.8453608247422685E-2</v>
      </c>
      <c r="P98" s="119">
        <f t="shared" si="61"/>
        <v>1.0526315789473684E-2</v>
      </c>
      <c r="Q98" s="119">
        <f t="shared" si="62"/>
        <v>9.5263157894736848E-3</v>
      </c>
      <c r="R98" s="119">
        <f t="shared" si="63"/>
        <v>1.9473684210526317E-2</v>
      </c>
    </row>
    <row r="99" spans="1:18" s="17" customFormat="1" ht="15.75" thickBot="1" x14ac:dyDescent="0.3">
      <c r="A99" s="7" t="s">
        <v>168</v>
      </c>
      <c r="B99" s="125">
        <f>SUM(B94:B98)</f>
        <v>97</v>
      </c>
      <c r="C99" s="110">
        <f>SUM(C94:C98)</f>
        <v>1</v>
      </c>
      <c r="D99" s="112"/>
      <c r="E99" s="112"/>
      <c r="F99" s="125">
        <f>SUM(F94:F98)</f>
        <v>95</v>
      </c>
      <c r="G99" s="110">
        <f>SUM(G94:G98)</f>
        <v>1</v>
      </c>
      <c r="H99" s="111"/>
      <c r="I99" s="112"/>
      <c r="J99" s="165"/>
      <c r="K99" s="165"/>
      <c r="L99" s="57" t="s">
        <v>168</v>
      </c>
      <c r="M99" s="117">
        <f>SUM(M94:M98)</f>
        <v>1</v>
      </c>
      <c r="N99" s="117"/>
      <c r="O99" s="118"/>
      <c r="P99" s="119">
        <f>SUM(P94:P98)</f>
        <v>1</v>
      </c>
      <c r="Q99" s="119"/>
      <c r="R99" s="119"/>
    </row>
    <row r="101" spans="1:18" s="13" customFormat="1" ht="45" customHeight="1" x14ac:dyDescent="0.3">
      <c r="A101" s="12" t="s">
        <v>252</v>
      </c>
      <c r="B101" s="171"/>
      <c r="C101" s="171"/>
      <c r="D101" s="171"/>
      <c r="E101" s="171"/>
      <c r="F101" s="171"/>
      <c r="G101" s="171"/>
      <c r="H101" s="171"/>
      <c r="I101" s="171"/>
      <c r="J101" s="171"/>
      <c r="K101" s="171"/>
      <c r="L101" s="171"/>
      <c r="M101" s="171"/>
      <c r="N101" s="171"/>
      <c r="O101" s="171"/>
      <c r="P101" s="171"/>
      <c r="Q101" s="171"/>
      <c r="R101" s="171"/>
    </row>
    <row r="102" spans="1:18" s="17" customFormat="1" x14ac:dyDescent="0.25">
      <c r="A102" s="2" t="s">
        <v>253</v>
      </c>
      <c r="B102" s="165"/>
      <c r="C102" s="165"/>
      <c r="D102" s="165"/>
      <c r="E102" s="165"/>
      <c r="F102" s="165"/>
      <c r="G102" s="165"/>
      <c r="H102" s="165"/>
      <c r="I102" s="165"/>
      <c r="J102" s="165"/>
      <c r="K102" s="165"/>
      <c r="L102" s="165"/>
      <c r="M102" s="165"/>
      <c r="N102" s="165"/>
      <c r="O102" s="165"/>
      <c r="P102" s="165"/>
      <c r="Q102" s="165"/>
      <c r="R102" s="165"/>
    </row>
    <row r="103" spans="1:18" s="17" customFormat="1" x14ac:dyDescent="0.25">
      <c r="A103" s="19" t="s">
        <v>254</v>
      </c>
      <c r="B103" s="171"/>
      <c r="C103" s="171"/>
      <c r="D103" s="171"/>
      <c r="E103" s="171"/>
      <c r="F103" s="171"/>
      <c r="G103" s="165"/>
      <c r="H103" s="165"/>
      <c r="I103" s="165"/>
      <c r="J103" s="165"/>
      <c r="K103" s="165"/>
      <c r="L103" s="165"/>
      <c r="M103" s="165"/>
      <c r="N103" s="165"/>
      <c r="O103" s="165"/>
      <c r="P103" s="165"/>
      <c r="Q103" s="165"/>
      <c r="R103" s="165"/>
    </row>
    <row r="104" spans="1:18" s="17" customFormat="1" ht="15.75" thickBot="1" x14ac:dyDescent="0.3">
      <c r="A104" s="171"/>
      <c r="B104" s="171"/>
      <c r="C104" s="171"/>
      <c r="D104" s="171"/>
      <c r="E104" s="171"/>
      <c r="F104" s="171"/>
      <c r="G104" s="165"/>
      <c r="H104" s="165"/>
      <c r="I104" s="165"/>
      <c r="J104" s="165"/>
      <c r="K104" s="165"/>
      <c r="L104" s="45"/>
      <c r="M104" s="166" t="s">
        <v>155</v>
      </c>
      <c r="N104" s="166"/>
      <c r="O104" s="53"/>
      <c r="P104" s="167" t="s">
        <v>156</v>
      </c>
      <c r="Q104" s="167"/>
      <c r="R104" s="167"/>
    </row>
    <row r="105" spans="1:18" s="17" customFormat="1" ht="15" customHeight="1" thickBot="1" x14ac:dyDescent="0.3">
      <c r="A105" s="4" t="s">
        <v>157</v>
      </c>
      <c r="B105" s="174" t="s">
        <v>158</v>
      </c>
      <c r="C105" s="175"/>
      <c r="D105" s="5" t="s">
        <v>159</v>
      </c>
      <c r="E105" s="5" t="s">
        <v>160</v>
      </c>
      <c r="F105" s="174" t="s">
        <v>161</v>
      </c>
      <c r="G105" s="175"/>
      <c r="H105" s="5" t="s">
        <v>159</v>
      </c>
      <c r="I105" s="5" t="s">
        <v>160</v>
      </c>
      <c r="J105" s="165"/>
      <c r="K105" s="165"/>
      <c r="L105" s="166" t="s">
        <v>157</v>
      </c>
      <c r="M105" s="46" t="s">
        <v>162</v>
      </c>
      <c r="N105" s="166" t="s">
        <v>163</v>
      </c>
      <c r="O105" s="53" t="s">
        <v>164</v>
      </c>
      <c r="P105" s="44" t="s">
        <v>165</v>
      </c>
      <c r="Q105" s="167" t="s">
        <v>163</v>
      </c>
      <c r="R105" s="167" t="s">
        <v>164</v>
      </c>
    </row>
    <row r="106" spans="1:18" s="17" customFormat="1" ht="15.75" thickBot="1" x14ac:dyDescent="0.3">
      <c r="A106" s="6" t="s">
        <v>226</v>
      </c>
      <c r="B106" s="109">
        <v>31</v>
      </c>
      <c r="C106" s="110">
        <f>B106/$B$111</f>
        <v>0.31958762886597936</v>
      </c>
      <c r="D106" s="110">
        <v>0.28999999999999998</v>
      </c>
      <c r="E106" s="110">
        <v>0.35</v>
      </c>
      <c r="F106" s="111">
        <v>24</v>
      </c>
      <c r="G106" s="110">
        <f>F106/$F$111</f>
        <v>0.25263157894736843</v>
      </c>
      <c r="H106" s="124">
        <v>0.2</v>
      </c>
      <c r="I106" s="110">
        <v>0.31</v>
      </c>
      <c r="J106" s="165"/>
      <c r="K106" s="165"/>
      <c r="L106" s="58" t="s">
        <v>226</v>
      </c>
      <c r="M106" s="117">
        <f t="shared" ref="M106:M110" si="64">C106</f>
        <v>0.31958762886597936</v>
      </c>
      <c r="N106" s="117">
        <f>C106-D106</f>
        <v>2.9587628865979376E-2</v>
      </c>
      <c r="O106" s="118">
        <f>E106-C106</f>
        <v>3.0412371134020622E-2</v>
      </c>
      <c r="P106" s="119">
        <f>G106</f>
        <v>0.25263157894736843</v>
      </c>
      <c r="Q106" s="119">
        <f>G106-H106</f>
        <v>5.2631578947368418E-2</v>
      </c>
      <c r="R106" s="119">
        <f>I106-G106</f>
        <v>5.7368421052631569E-2</v>
      </c>
    </row>
    <row r="107" spans="1:18" s="17" customFormat="1" ht="15.75" thickBot="1" x14ac:dyDescent="0.3">
      <c r="A107" s="6" t="s">
        <v>227</v>
      </c>
      <c r="B107" s="109">
        <v>43</v>
      </c>
      <c r="C107" s="110">
        <f t="shared" ref="C107:C110" si="65">B107/$B$111</f>
        <v>0.44329896907216493</v>
      </c>
      <c r="D107" s="110">
        <v>0.39</v>
      </c>
      <c r="E107" s="110">
        <v>0.51</v>
      </c>
      <c r="F107" s="111">
        <v>52</v>
      </c>
      <c r="G107" s="110">
        <f t="shared" ref="G107:G110" si="66">F107/$F$111</f>
        <v>0.54736842105263162</v>
      </c>
      <c r="H107" s="124">
        <v>0.48</v>
      </c>
      <c r="I107" s="110">
        <v>0.62</v>
      </c>
      <c r="J107" s="165"/>
      <c r="K107" s="165"/>
      <c r="L107" s="58" t="s">
        <v>227</v>
      </c>
      <c r="M107" s="117">
        <f t="shared" si="64"/>
        <v>0.44329896907216493</v>
      </c>
      <c r="N107" s="117">
        <f t="shared" ref="N107:N109" si="67">C107-D107</f>
        <v>5.3298969072164915E-2</v>
      </c>
      <c r="O107" s="118">
        <f t="shared" ref="O107:O110" si="68">E107-C107</f>
        <v>6.6701030927835081E-2</v>
      </c>
      <c r="P107" s="119">
        <f t="shared" ref="P107:P110" si="69">G107</f>
        <v>0.54736842105263162</v>
      </c>
      <c r="Q107" s="119">
        <f t="shared" ref="Q107:Q110" si="70">G107-H107</f>
        <v>6.7368421052631633E-2</v>
      </c>
      <c r="R107" s="119">
        <f t="shared" ref="R107:R110" si="71">I107-G107</f>
        <v>7.263157894736838E-2</v>
      </c>
    </row>
    <row r="108" spans="1:18" s="17" customFormat="1" ht="15.75" thickBot="1" x14ac:dyDescent="0.3">
      <c r="A108" s="6" t="s">
        <v>228</v>
      </c>
      <c r="B108" s="109">
        <v>15</v>
      </c>
      <c r="C108" s="110">
        <f t="shared" si="65"/>
        <v>0.15463917525773196</v>
      </c>
      <c r="D108" s="110">
        <v>0.11</v>
      </c>
      <c r="E108" s="110">
        <v>0.18</v>
      </c>
      <c r="F108" s="111">
        <v>16</v>
      </c>
      <c r="G108" s="110">
        <f t="shared" si="66"/>
        <v>0.16842105263157894</v>
      </c>
      <c r="H108" s="124">
        <v>0.12</v>
      </c>
      <c r="I108" s="110">
        <v>0.2</v>
      </c>
      <c r="J108" s="165"/>
      <c r="K108" s="165"/>
      <c r="L108" s="58" t="s">
        <v>228</v>
      </c>
      <c r="M108" s="117">
        <f t="shared" si="64"/>
        <v>0.15463917525773196</v>
      </c>
      <c r="N108" s="117">
        <f t="shared" si="67"/>
        <v>4.4639175257731964E-2</v>
      </c>
      <c r="O108" s="118">
        <f t="shared" si="68"/>
        <v>2.5360824742268029E-2</v>
      </c>
      <c r="P108" s="119">
        <f t="shared" si="69"/>
        <v>0.16842105263157894</v>
      </c>
      <c r="Q108" s="119">
        <f t="shared" si="70"/>
        <v>4.8421052631578948E-2</v>
      </c>
      <c r="R108" s="119">
        <f t="shared" si="71"/>
        <v>3.1578947368421068E-2</v>
      </c>
    </row>
    <row r="109" spans="1:18" s="17" customFormat="1" ht="27" thickBot="1" x14ac:dyDescent="0.3">
      <c r="A109" s="6" t="s">
        <v>229</v>
      </c>
      <c r="B109" s="109">
        <v>3</v>
      </c>
      <c r="C109" s="110">
        <f t="shared" si="65"/>
        <v>3.0927835051546393E-2</v>
      </c>
      <c r="D109" s="110">
        <v>0.01</v>
      </c>
      <c r="E109" s="110">
        <v>0.05</v>
      </c>
      <c r="F109" s="111">
        <v>2</v>
      </c>
      <c r="G109" s="110">
        <f t="shared" si="66"/>
        <v>2.1052631578947368E-2</v>
      </c>
      <c r="H109" s="124">
        <v>3.0000000000000001E-3</v>
      </c>
      <c r="I109" s="110">
        <v>0.04</v>
      </c>
      <c r="J109" s="165"/>
      <c r="K109" s="165"/>
      <c r="L109" s="58" t="s">
        <v>229</v>
      </c>
      <c r="M109" s="117">
        <f t="shared" si="64"/>
        <v>3.0927835051546393E-2</v>
      </c>
      <c r="N109" s="117">
        <f t="shared" si="67"/>
        <v>2.0927835051546391E-2</v>
      </c>
      <c r="O109" s="118">
        <f t="shared" si="68"/>
        <v>1.907216494845361E-2</v>
      </c>
      <c r="P109" s="119">
        <f t="shared" si="69"/>
        <v>2.1052631578947368E-2</v>
      </c>
      <c r="Q109" s="119">
        <f t="shared" si="70"/>
        <v>1.8052631578947369E-2</v>
      </c>
      <c r="R109" s="119">
        <f t="shared" si="71"/>
        <v>1.8947368421052633E-2</v>
      </c>
    </row>
    <row r="110" spans="1:18" s="17" customFormat="1" ht="15.75" thickBot="1" x14ac:dyDescent="0.3">
      <c r="A110" s="6" t="s">
        <v>230</v>
      </c>
      <c r="B110" s="109">
        <v>5</v>
      </c>
      <c r="C110" s="110">
        <f t="shared" si="65"/>
        <v>5.1546391752577317E-2</v>
      </c>
      <c r="D110" s="110">
        <v>0.02</v>
      </c>
      <c r="E110" s="110">
        <v>0.08</v>
      </c>
      <c r="F110" s="111">
        <v>1</v>
      </c>
      <c r="G110" s="110">
        <f t="shared" si="66"/>
        <v>1.0526315789473684E-2</v>
      </c>
      <c r="H110" s="124">
        <v>1E-3</v>
      </c>
      <c r="I110" s="110">
        <v>0.03</v>
      </c>
      <c r="J110" s="165"/>
      <c r="K110" s="165"/>
      <c r="L110" s="58" t="s">
        <v>230</v>
      </c>
      <c r="M110" s="117">
        <f t="shared" si="64"/>
        <v>5.1546391752577317E-2</v>
      </c>
      <c r="N110" s="117">
        <f>C110-D110</f>
        <v>3.1546391752577313E-2</v>
      </c>
      <c r="O110" s="118">
        <f t="shared" si="68"/>
        <v>2.8453608247422685E-2</v>
      </c>
      <c r="P110" s="119">
        <f t="shared" si="69"/>
        <v>1.0526315789473684E-2</v>
      </c>
      <c r="Q110" s="119">
        <f t="shared" si="70"/>
        <v>9.5263157894736848E-3</v>
      </c>
      <c r="R110" s="119">
        <f t="shared" si="71"/>
        <v>1.9473684210526317E-2</v>
      </c>
    </row>
    <row r="111" spans="1:18" s="17" customFormat="1" ht="15.75" thickBot="1" x14ac:dyDescent="0.3">
      <c r="A111" s="7" t="s">
        <v>168</v>
      </c>
      <c r="B111" s="125">
        <f>SUM(B106:B110)</f>
        <v>97</v>
      </c>
      <c r="C111" s="110">
        <f>SUM(C106:C110)</f>
        <v>1</v>
      </c>
      <c r="D111" s="112"/>
      <c r="E111" s="112"/>
      <c r="F111" s="125">
        <f>SUM(F106:F110)</f>
        <v>95</v>
      </c>
      <c r="G111" s="110">
        <f>SUM(G106:G110)</f>
        <v>1</v>
      </c>
      <c r="H111" s="111"/>
      <c r="I111" s="112"/>
      <c r="J111" s="165"/>
      <c r="K111" s="165"/>
      <c r="L111" s="57" t="s">
        <v>168</v>
      </c>
      <c r="M111" s="117">
        <f>SUM(M106:M110)</f>
        <v>1</v>
      </c>
      <c r="N111" s="117"/>
      <c r="O111" s="118"/>
      <c r="P111" s="119">
        <f>SUM(P106:P110)</f>
        <v>1</v>
      </c>
      <c r="Q111" s="119"/>
      <c r="R111" s="119"/>
    </row>
    <row r="113" spans="1:18" s="13" customFormat="1" ht="45" customHeight="1" x14ac:dyDescent="0.3">
      <c r="A113" s="12" t="s">
        <v>255</v>
      </c>
      <c r="B113" s="171"/>
      <c r="C113" s="171"/>
      <c r="D113" s="171"/>
      <c r="E113" s="171"/>
      <c r="F113" s="171"/>
      <c r="G113" s="171"/>
      <c r="H113" s="171"/>
      <c r="I113" s="171"/>
      <c r="J113" s="171"/>
      <c r="K113" s="171"/>
      <c r="L113" s="171"/>
      <c r="M113" s="171"/>
      <c r="N113" s="171"/>
      <c r="O113" s="171"/>
      <c r="P113" s="171"/>
      <c r="Q113" s="171"/>
      <c r="R113" s="171"/>
    </row>
    <row r="114" spans="1:18" s="17" customFormat="1" x14ac:dyDescent="0.25">
      <c r="A114" s="2" t="s">
        <v>256</v>
      </c>
      <c r="B114" s="165"/>
      <c r="C114" s="165"/>
      <c r="D114" s="165"/>
      <c r="E114" s="165"/>
      <c r="F114" s="165"/>
      <c r="G114" s="165"/>
      <c r="H114" s="165"/>
      <c r="I114" s="165"/>
      <c r="J114" s="165"/>
      <c r="K114" s="165"/>
      <c r="L114" s="165"/>
      <c r="M114" s="165"/>
      <c r="N114" s="165"/>
      <c r="O114" s="165"/>
      <c r="P114" s="165"/>
      <c r="Q114" s="165"/>
      <c r="R114" s="165"/>
    </row>
    <row r="115" spans="1:18" s="17" customFormat="1" x14ac:dyDescent="0.25">
      <c r="A115" s="19" t="s">
        <v>257</v>
      </c>
      <c r="B115" s="171"/>
      <c r="C115" s="171"/>
      <c r="D115" s="171"/>
      <c r="E115" s="171"/>
      <c r="F115" s="171"/>
      <c r="G115" s="165"/>
      <c r="H115" s="165"/>
      <c r="I115" s="165"/>
      <c r="J115" s="165"/>
      <c r="K115" s="165"/>
      <c r="L115" s="165"/>
      <c r="M115" s="165"/>
      <c r="N115" s="165"/>
      <c r="O115" s="165"/>
      <c r="P115" s="165"/>
      <c r="Q115" s="165"/>
      <c r="R115" s="165"/>
    </row>
    <row r="116" spans="1:18" s="17" customFormat="1" ht="15.75" thickBot="1" x14ac:dyDescent="0.3">
      <c r="A116" s="171"/>
      <c r="B116" s="171"/>
      <c r="C116" s="171"/>
      <c r="D116" s="171"/>
      <c r="E116" s="171"/>
      <c r="F116" s="171"/>
      <c r="G116" s="165"/>
      <c r="H116" s="165"/>
      <c r="I116" s="165"/>
      <c r="J116" s="165"/>
      <c r="K116" s="165"/>
      <c r="L116" s="45"/>
      <c r="M116" s="166" t="s">
        <v>155</v>
      </c>
      <c r="N116" s="166"/>
      <c r="O116" s="53"/>
      <c r="P116" s="167" t="s">
        <v>156</v>
      </c>
      <c r="Q116" s="167"/>
      <c r="R116" s="167"/>
    </row>
    <row r="117" spans="1:18" s="17" customFormat="1" ht="15" customHeight="1" thickBot="1" x14ac:dyDescent="0.3">
      <c r="A117" s="4" t="s">
        <v>157</v>
      </c>
      <c r="B117" s="174" t="s">
        <v>158</v>
      </c>
      <c r="C117" s="175"/>
      <c r="D117" s="5" t="s">
        <v>159</v>
      </c>
      <c r="E117" s="5" t="s">
        <v>160</v>
      </c>
      <c r="F117" s="174" t="s">
        <v>161</v>
      </c>
      <c r="G117" s="175"/>
      <c r="H117" s="5" t="s">
        <v>159</v>
      </c>
      <c r="I117" s="5" t="s">
        <v>160</v>
      </c>
      <c r="J117" s="165"/>
      <c r="K117" s="165"/>
      <c r="L117" s="166" t="s">
        <v>157</v>
      </c>
      <c r="M117" s="46" t="s">
        <v>162</v>
      </c>
      <c r="N117" s="166" t="s">
        <v>163</v>
      </c>
      <c r="O117" s="53" t="s">
        <v>164</v>
      </c>
      <c r="P117" s="44" t="s">
        <v>165</v>
      </c>
      <c r="Q117" s="167" t="s">
        <v>163</v>
      </c>
      <c r="R117" s="167" t="s">
        <v>164</v>
      </c>
    </row>
    <row r="118" spans="1:18" s="17" customFormat="1" ht="15.75" thickBot="1" x14ac:dyDescent="0.3">
      <c r="A118" s="6" t="s">
        <v>226</v>
      </c>
      <c r="B118" s="109">
        <v>31</v>
      </c>
      <c r="C118" s="110">
        <f>B118/$B$123</f>
        <v>0.31958762886597936</v>
      </c>
      <c r="D118" s="110">
        <v>0.28999999999999998</v>
      </c>
      <c r="E118" s="110">
        <v>0.35</v>
      </c>
      <c r="F118" s="111">
        <v>24</v>
      </c>
      <c r="G118" s="110">
        <f>F118/$F$123</f>
        <v>0.25263157894736843</v>
      </c>
      <c r="H118" s="124">
        <v>0.2</v>
      </c>
      <c r="I118" s="110">
        <v>0.31</v>
      </c>
      <c r="J118" s="165"/>
      <c r="K118" s="165"/>
      <c r="L118" s="58" t="s">
        <v>226</v>
      </c>
      <c r="M118" s="117">
        <f t="shared" ref="M118:M122" si="72">C118</f>
        <v>0.31958762886597936</v>
      </c>
      <c r="N118" s="117">
        <f>C118-D118</f>
        <v>2.9587628865979376E-2</v>
      </c>
      <c r="O118" s="118">
        <f>E118-C118</f>
        <v>3.0412371134020622E-2</v>
      </c>
      <c r="P118" s="119">
        <f>G118</f>
        <v>0.25263157894736843</v>
      </c>
      <c r="Q118" s="119">
        <f>G118-H118</f>
        <v>5.2631578947368418E-2</v>
      </c>
      <c r="R118" s="119">
        <f>I118-G118</f>
        <v>5.7368421052631569E-2</v>
      </c>
    </row>
    <row r="119" spans="1:18" s="17" customFormat="1" ht="15.75" thickBot="1" x14ac:dyDescent="0.3">
      <c r="A119" s="6" t="s">
        <v>227</v>
      </c>
      <c r="B119" s="109">
        <v>43</v>
      </c>
      <c r="C119" s="110">
        <f t="shared" ref="C119:C122" si="73">B119/$B$123</f>
        <v>0.44329896907216493</v>
      </c>
      <c r="D119" s="110">
        <v>0.39</v>
      </c>
      <c r="E119" s="110">
        <v>0.51</v>
      </c>
      <c r="F119" s="111">
        <v>52</v>
      </c>
      <c r="G119" s="110">
        <f t="shared" ref="G119:G122" si="74">F119/$F$123</f>
        <v>0.54736842105263162</v>
      </c>
      <c r="H119" s="124">
        <v>0.48</v>
      </c>
      <c r="I119" s="110">
        <v>0.62</v>
      </c>
      <c r="J119" s="165"/>
      <c r="K119" s="165"/>
      <c r="L119" s="58" t="s">
        <v>227</v>
      </c>
      <c r="M119" s="117">
        <f t="shared" si="72"/>
        <v>0.44329896907216493</v>
      </c>
      <c r="N119" s="117">
        <f t="shared" ref="N119:N121" si="75">C119-D119</f>
        <v>5.3298969072164915E-2</v>
      </c>
      <c r="O119" s="118">
        <f t="shared" ref="O119:O122" si="76">E119-C119</f>
        <v>6.6701030927835081E-2</v>
      </c>
      <c r="P119" s="119">
        <f t="shared" ref="P119:P122" si="77">G119</f>
        <v>0.54736842105263162</v>
      </c>
      <c r="Q119" s="119">
        <f t="shared" ref="Q119:Q122" si="78">G119-H119</f>
        <v>6.7368421052631633E-2</v>
      </c>
      <c r="R119" s="119">
        <f t="shared" ref="R119:R122" si="79">I119-G119</f>
        <v>7.263157894736838E-2</v>
      </c>
    </row>
    <row r="120" spans="1:18" s="17" customFormat="1" x14ac:dyDescent="0.25">
      <c r="A120" s="6" t="s">
        <v>228</v>
      </c>
      <c r="B120" s="109">
        <v>15</v>
      </c>
      <c r="C120" s="110">
        <f t="shared" si="73"/>
        <v>0.15463917525773196</v>
      </c>
      <c r="D120" s="110">
        <v>0.11</v>
      </c>
      <c r="E120" s="110">
        <v>0.18</v>
      </c>
      <c r="F120" s="111">
        <v>16</v>
      </c>
      <c r="G120" s="110">
        <f t="shared" si="74"/>
        <v>0.16842105263157894</v>
      </c>
      <c r="H120" s="124">
        <v>0.12</v>
      </c>
      <c r="I120" s="110">
        <v>0.2</v>
      </c>
      <c r="J120" s="165"/>
      <c r="K120" s="165"/>
      <c r="L120" s="58" t="s">
        <v>228</v>
      </c>
      <c r="M120" s="117">
        <f t="shared" si="72"/>
        <v>0.15463917525773196</v>
      </c>
      <c r="N120" s="117">
        <f t="shared" si="75"/>
        <v>4.4639175257731964E-2</v>
      </c>
      <c r="O120" s="118">
        <f t="shared" si="76"/>
        <v>2.5360824742268029E-2</v>
      </c>
      <c r="P120" s="119">
        <f t="shared" si="77"/>
        <v>0.16842105263157894</v>
      </c>
      <c r="Q120" s="119">
        <f t="shared" si="78"/>
        <v>4.8421052631578948E-2</v>
      </c>
      <c r="R120" s="119">
        <f t="shared" si="79"/>
        <v>3.1578947368421068E-2</v>
      </c>
    </row>
    <row r="121" spans="1:18" s="17" customFormat="1" ht="27" thickBot="1" x14ac:dyDescent="0.3">
      <c r="A121" s="6" t="s">
        <v>229</v>
      </c>
      <c r="B121" s="109">
        <v>3</v>
      </c>
      <c r="C121" s="110">
        <f t="shared" si="73"/>
        <v>3.0927835051546393E-2</v>
      </c>
      <c r="D121" s="110">
        <v>0.01</v>
      </c>
      <c r="E121" s="110">
        <v>0.05</v>
      </c>
      <c r="F121" s="111">
        <v>2</v>
      </c>
      <c r="G121" s="110">
        <f t="shared" si="74"/>
        <v>2.1052631578947368E-2</v>
      </c>
      <c r="H121" s="124">
        <v>3.0000000000000001E-3</v>
      </c>
      <c r="I121" s="110">
        <v>0.04</v>
      </c>
      <c r="J121" s="165"/>
      <c r="K121" s="165"/>
      <c r="L121" s="58" t="s">
        <v>229</v>
      </c>
      <c r="M121" s="117">
        <f t="shared" si="72"/>
        <v>3.0927835051546393E-2</v>
      </c>
      <c r="N121" s="117">
        <f t="shared" si="75"/>
        <v>2.0927835051546391E-2</v>
      </c>
      <c r="O121" s="118">
        <f t="shared" si="76"/>
        <v>1.907216494845361E-2</v>
      </c>
      <c r="P121" s="119">
        <f t="shared" si="77"/>
        <v>2.1052631578947368E-2</v>
      </c>
      <c r="Q121" s="119">
        <f t="shared" si="78"/>
        <v>1.8052631578947369E-2</v>
      </c>
      <c r="R121" s="119">
        <f t="shared" si="79"/>
        <v>1.8947368421052633E-2</v>
      </c>
    </row>
    <row r="122" spans="1:18" s="17" customFormat="1" ht="15.75" thickBot="1" x14ac:dyDescent="0.3">
      <c r="A122" s="6" t="s">
        <v>230</v>
      </c>
      <c r="B122" s="109">
        <v>5</v>
      </c>
      <c r="C122" s="110">
        <f t="shared" si="73"/>
        <v>5.1546391752577317E-2</v>
      </c>
      <c r="D122" s="110">
        <v>0.02</v>
      </c>
      <c r="E122" s="110">
        <v>0.08</v>
      </c>
      <c r="F122" s="111">
        <v>1</v>
      </c>
      <c r="G122" s="110">
        <f t="shared" si="74"/>
        <v>1.0526315789473684E-2</v>
      </c>
      <c r="H122" s="124">
        <v>1E-3</v>
      </c>
      <c r="I122" s="110">
        <v>0.03</v>
      </c>
      <c r="J122" s="165"/>
      <c r="K122" s="165"/>
      <c r="L122" s="58" t="s">
        <v>230</v>
      </c>
      <c r="M122" s="117">
        <f t="shared" si="72"/>
        <v>5.1546391752577317E-2</v>
      </c>
      <c r="N122" s="117">
        <f>C122-D122</f>
        <v>3.1546391752577313E-2</v>
      </c>
      <c r="O122" s="118">
        <f t="shared" si="76"/>
        <v>2.8453608247422685E-2</v>
      </c>
      <c r="P122" s="119">
        <f t="shared" si="77"/>
        <v>1.0526315789473684E-2</v>
      </c>
      <c r="Q122" s="119">
        <f t="shared" si="78"/>
        <v>9.5263157894736848E-3</v>
      </c>
      <c r="R122" s="119">
        <f t="shared" si="79"/>
        <v>1.9473684210526317E-2</v>
      </c>
    </row>
    <row r="123" spans="1:18" s="17" customFormat="1" ht="15.75" thickBot="1" x14ac:dyDescent="0.3">
      <c r="A123" s="7" t="s">
        <v>168</v>
      </c>
      <c r="B123" s="125">
        <f>SUM(B118:B122)</f>
        <v>97</v>
      </c>
      <c r="C123" s="110">
        <f>SUM(C118:C122)</f>
        <v>1</v>
      </c>
      <c r="D123" s="112"/>
      <c r="E123" s="112"/>
      <c r="F123" s="125">
        <f>SUM(F118:F122)</f>
        <v>95</v>
      </c>
      <c r="G123" s="110">
        <f>SUM(G118:G122)</f>
        <v>1</v>
      </c>
      <c r="H123" s="111"/>
      <c r="I123" s="112"/>
      <c r="J123" s="165"/>
      <c r="K123" s="165"/>
      <c r="L123" s="57" t="s">
        <v>168</v>
      </c>
      <c r="M123" s="117">
        <f>SUM(M118:M122)</f>
        <v>1</v>
      </c>
      <c r="N123" s="117"/>
      <c r="O123" s="118"/>
      <c r="P123" s="119">
        <f>SUM(P118:P122)</f>
        <v>1</v>
      </c>
      <c r="Q123" s="119"/>
      <c r="R123" s="119"/>
    </row>
    <row r="125" spans="1:18" s="13" customFormat="1" ht="45" customHeight="1" x14ac:dyDescent="0.3">
      <c r="A125" s="12" t="s">
        <v>258</v>
      </c>
      <c r="B125" s="171"/>
      <c r="C125" s="171"/>
      <c r="D125" s="171"/>
      <c r="E125" s="171"/>
      <c r="F125" s="171"/>
      <c r="G125" s="171"/>
      <c r="H125" s="171"/>
      <c r="I125" s="171"/>
      <c r="J125" s="171"/>
      <c r="K125" s="171"/>
      <c r="L125" s="171"/>
      <c r="M125" s="171"/>
      <c r="N125" s="171"/>
      <c r="O125" s="171"/>
      <c r="P125" s="171"/>
      <c r="Q125" s="171"/>
      <c r="R125" s="171"/>
    </row>
    <row r="126" spans="1:18" s="17" customFormat="1" x14ac:dyDescent="0.25">
      <c r="A126" s="2" t="s">
        <v>259</v>
      </c>
      <c r="B126" s="165"/>
      <c r="C126" s="165"/>
      <c r="D126" s="165"/>
      <c r="E126" s="165"/>
      <c r="F126" s="165"/>
      <c r="G126" s="165"/>
      <c r="H126" s="165"/>
      <c r="I126" s="165"/>
      <c r="J126" s="165"/>
      <c r="K126" s="165"/>
      <c r="L126" s="165"/>
      <c r="M126" s="165"/>
      <c r="N126" s="165"/>
      <c r="O126" s="165"/>
      <c r="P126" s="165"/>
      <c r="Q126" s="165"/>
      <c r="R126" s="165"/>
    </row>
    <row r="127" spans="1:18" s="17" customFormat="1" x14ac:dyDescent="0.25">
      <c r="A127" s="19" t="s">
        <v>260</v>
      </c>
      <c r="B127" s="171"/>
      <c r="C127" s="171"/>
      <c r="D127" s="171"/>
      <c r="E127" s="171"/>
      <c r="F127" s="171"/>
      <c r="G127" s="165"/>
      <c r="H127" s="165"/>
      <c r="I127" s="165"/>
      <c r="J127" s="165"/>
      <c r="K127" s="165"/>
      <c r="L127" s="165"/>
      <c r="M127" s="165"/>
      <c r="N127" s="165"/>
      <c r="O127" s="165"/>
      <c r="P127" s="165"/>
      <c r="Q127" s="165"/>
      <c r="R127" s="165"/>
    </row>
    <row r="128" spans="1:18" s="17" customFormat="1" ht="15.75" thickBot="1" x14ac:dyDescent="0.3">
      <c r="A128" s="171"/>
      <c r="B128" s="171"/>
      <c r="C128" s="171"/>
      <c r="D128" s="171"/>
      <c r="E128" s="171"/>
      <c r="F128" s="171"/>
      <c r="G128" s="165"/>
      <c r="H128" s="165"/>
      <c r="I128" s="165"/>
      <c r="J128" s="165"/>
      <c r="K128" s="165"/>
      <c r="L128" s="45"/>
      <c r="M128" s="166" t="s">
        <v>155</v>
      </c>
      <c r="N128" s="166"/>
      <c r="O128" s="53"/>
      <c r="P128" s="167" t="s">
        <v>156</v>
      </c>
      <c r="Q128" s="167"/>
      <c r="R128" s="167"/>
    </row>
    <row r="129" spans="1:18" s="17" customFormat="1" ht="15" customHeight="1" thickBot="1" x14ac:dyDescent="0.3">
      <c r="A129" s="4" t="s">
        <v>157</v>
      </c>
      <c r="B129" s="174" t="s">
        <v>158</v>
      </c>
      <c r="C129" s="175"/>
      <c r="D129" s="5" t="s">
        <v>159</v>
      </c>
      <c r="E129" s="5" t="s">
        <v>160</v>
      </c>
      <c r="F129" s="174" t="s">
        <v>161</v>
      </c>
      <c r="G129" s="175"/>
      <c r="H129" s="5" t="s">
        <v>159</v>
      </c>
      <c r="I129" s="5" t="s">
        <v>160</v>
      </c>
      <c r="J129" s="165"/>
      <c r="K129" s="165"/>
      <c r="L129" s="166" t="s">
        <v>157</v>
      </c>
      <c r="M129" s="46" t="s">
        <v>162</v>
      </c>
      <c r="N129" s="166" t="s">
        <v>163</v>
      </c>
      <c r="O129" s="53" t="s">
        <v>164</v>
      </c>
      <c r="P129" s="44" t="s">
        <v>165</v>
      </c>
      <c r="Q129" s="167" t="s">
        <v>163</v>
      </c>
      <c r="R129" s="167" t="s">
        <v>164</v>
      </c>
    </row>
    <row r="130" spans="1:18" s="17" customFormat="1" ht="15.75" thickBot="1" x14ac:dyDescent="0.3">
      <c r="A130" s="6" t="s">
        <v>226</v>
      </c>
      <c r="B130" s="109">
        <v>31</v>
      </c>
      <c r="C130" s="110">
        <f>B130/$B$135</f>
        <v>0.31958762886597936</v>
      </c>
      <c r="D130" s="110">
        <v>0.28999999999999998</v>
      </c>
      <c r="E130" s="110">
        <v>0.35</v>
      </c>
      <c r="F130" s="111">
        <v>24</v>
      </c>
      <c r="G130" s="110">
        <f>F130/$F$135</f>
        <v>0.25263157894736843</v>
      </c>
      <c r="H130" s="124">
        <v>0.2</v>
      </c>
      <c r="I130" s="110">
        <v>0.31</v>
      </c>
      <c r="J130" s="165"/>
      <c r="K130" s="165"/>
      <c r="L130" s="58" t="s">
        <v>226</v>
      </c>
      <c r="M130" s="117">
        <f t="shared" ref="M130:M134" si="80">C130</f>
        <v>0.31958762886597936</v>
      </c>
      <c r="N130" s="117">
        <f>C130-D130</f>
        <v>2.9587628865979376E-2</v>
      </c>
      <c r="O130" s="118">
        <f>E130-C130</f>
        <v>3.0412371134020622E-2</v>
      </c>
      <c r="P130" s="119">
        <f>G130</f>
        <v>0.25263157894736843</v>
      </c>
      <c r="Q130" s="119">
        <f>G130-H130</f>
        <v>5.2631578947368418E-2</v>
      </c>
      <c r="R130" s="119">
        <f>I130-G130</f>
        <v>5.7368421052631569E-2</v>
      </c>
    </row>
    <row r="131" spans="1:18" s="17" customFormat="1" ht="15.75" thickBot="1" x14ac:dyDescent="0.3">
      <c r="A131" s="6" t="s">
        <v>227</v>
      </c>
      <c r="B131" s="109">
        <v>43</v>
      </c>
      <c r="C131" s="110">
        <f t="shared" ref="C131:C133" si="81">B131/$B$135</f>
        <v>0.44329896907216493</v>
      </c>
      <c r="D131" s="110">
        <v>0.39</v>
      </c>
      <c r="E131" s="110">
        <v>0.51</v>
      </c>
      <c r="F131" s="111">
        <v>52</v>
      </c>
      <c r="G131" s="110">
        <f t="shared" ref="G131:G134" si="82">F131/$F$135</f>
        <v>0.54736842105263162</v>
      </c>
      <c r="H131" s="124">
        <v>0.48</v>
      </c>
      <c r="I131" s="110">
        <v>0.62</v>
      </c>
      <c r="J131" s="165"/>
      <c r="K131" s="165"/>
      <c r="L131" s="58" t="s">
        <v>227</v>
      </c>
      <c r="M131" s="117">
        <f t="shared" si="80"/>
        <v>0.44329896907216493</v>
      </c>
      <c r="N131" s="117">
        <f t="shared" ref="N131:N133" si="83">C131-D131</f>
        <v>5.3298969072164915E-2</v>
      </c>
      <c r="O131" s="118">
        <f t="shared" ref="O131:O134" si="84">E131-C131</f>
        <v>6.6701030927835081E-2</v>
      </c>
      <c r="P131" s="119">
        <f t="shared" ref="P131:P134" si="85">G131</f>
        <v>0.54736842105263162</v>
      </c>
      <c r="Q131" s="119">
        <f t="shared" ref="Q131:Q134" si="86">G131-H131</f>
        <v>6.7368421052631633E-2</v>
      </c>
      <c r="R131" s="119">
        <f t="shared" ref="R131:R134" si="87">I131-G131</f>
        <v>7.263157894736838E-2</v>
      </c>
    </row>
    <row r="132" spans="1:18" s="17" customFormat="1" ht="15.75" thickBot="1" x14ac:dyDescent="0.3">
      <c r="A132" s="6" t="s">
        <v>228</v>
      </c>
      <c r="B132" s="109">
        <v>15</v>
      </c>
      <c r="C132" s="110">
        <f t="shared" si="81"/>
        <v>0.15463917525773196</v>
      </c>
      <c r="D132" s="110">
        <v>0.11</v>
      </c>
      <c r="E132" s="110">
        <v>0.18</v>
      </c>
      <c r="F132" s="111">
        <v>16</v>
      </c>
      <c r="G132" s="110">
        <f t="shared" si="82"/>
        <v>0.16842105263157894</v>
      </c>
      <c r="H132" s="124">
        <v>0.12</v>
      </c>
      <c r="I132" s="110">
        <v>0.2</v>
      </c>
      <c r="J132" s="165"/>
      <c r="K132" s="165"/>
      <c r="L132" s="58" t="s">
        <v>228</v>
      </c>
      <c r="M132" s="117">
        <f t="shared" si="80"/>
        <v>0.15463917525773196</v>
      </c>
      <c r="N132" s="117">
        <f t="shared" si="83"/>
        <v>4.4639175257731964E-2</v>
      </c>
      <c r="O132" s="118">
        <f t="shared" si="84"/>
        <v>2.5360824742268029E-2</v>
      </c>
      <c r="P132" s="119">
        <f t="shared" si="85"/>
        <v>0.16842105263157894</v>
      </c>
      <c r="Q132" s="119">
        <f t="shared" si="86"/>
        <v>4.8421052631578948E-2</v>
      </c>
      <c r="R132" s="119">
        <f t="shared" si="87"/>
        <v>3.1578947368421068E-2</v>
      </c>
    </row>
    <row r="133" spans="1:18" s="17" customFormat="1" ht="27" thickBot="1" x14ac:dyDescent="0.3">
      <c r="A133" s="6" t="s">
        <v>229</v>
      </c>
      <c r="B133" s="109">
        <v>3</v>
      </c>
      <c r="C133" s="110">
        <f t="shared" si="81"/>
        <v>3.0927835051546393E-2</v>
      </c>
      <c r="D133" s="110">
        <v>0.01</v>
      </c>
      <c r="E133" s="110">
        <v>0.05</v>
      </c>
      <c r="F133" s="111">
        <v>2</v>
      </c>
      <c r="G133" s="110">
        <f t="shared" si="82"/>
        <v>2.1052631578947368E-2</v>
      </c>
      <c r="H133" s="124">
        <v>3.0000000000000001E-3</v>
      </c>
      <c r="I133" s="110">
        <v>0.04</v>
      </c>
      <c r="J133" s="165"/>
      <c r="K133" s="165"/>
      <c r="L133" s="58" t="s">
        <v>229</v>
      </c>
      <c r="M133" s="117">
        <f t="shared" si="80"/>
        <v>3.0927835051546393E-2</v>
      </c>
      <c r="N133" s="117">
        <f t="shared" si="83"/>
        <v>2.0927835051546391E-2</v>
      </c>
      <c r="O133" s="118">
        <f t="shared" si="84"/>
        <v>1.907216494845361E-2</v>
      </c>
      <c r="P133" s="119">
        <f t="shared" si="85"/>
        <v>2.1052631578947368E-2</v>
      </c>
      <c r="Q133" s="119">
        <f t="shared" si="86"/>
        <v>1.8052631578947369E-2</v>
      </c>
      <c r="R133" s="119">
        <f t="shared" si="87"/>
        <v>1.8947368421052633E-2</v>
      </c>
    </row>
    <row r="134" spans="1:18" s="17" customFormat="1" ht="15.75" thickBot="1" x14ac:dyDescent="0.3">
      <c r="A134" s="6" t="s">
        <v>230</v>
      </c>
      <c r="B134" s="109">
        <v>5</v>
      </c>
      <c r="C134" s="110">
        <f>B134/$B$135</f>
        <v>5.1546391752577317E-2</v>
      </c>
      <c r="D134" s="110">
        <v>0.02</v>
      </c>
      <c r="E134" s="110">
        <v>0.08</v>
      </c>
      <c r="F134" s="111">
        <v>1</v>
      </c>
      <c r="G134" s="110">
        <f t="shared" si="82"/>
        <v>1.0526315789473684E-2</v>
      </c>
      <c r="H134" s="124">
        <v>1E-3</v>
      </c>
      <c r="I134" s="110">
        <v>0.03</v>
      </c>
      <c r="J134" s="165"/>
      <c r="K134" s="165"/>
      <c r="L134" s="58" t="s">
        <v>230</v>
      </c>
      <c r="M134" s="117">
        <f t="shared" si="80"/>
        <v>5.1546391752577317E-2</v>
      </c>
      <c r="N134" s="117">
        <f>C134-D134</f>
        <v>3.1546391752577313E-2</v>
      </c>
      <c r="O134" s="118">
        <f t="shared" si="84"/>
        <v>2.8453608247422685E-2</v>
      </c>
      <c r="P134" s="119">
        <f t="shared" si="85"/>
        <v>1.0526315789473684E-2</v>
      </c>
      <c r="Q134" s="119">
        <f t="shared" si="86"/>
        <v>9.5263157894736848E-3</v>
      </c>
      <c r="R134" s="119">
        <f t="shared" si="87"/>
        <v>1.9473684210526317E-2</v>
      </c>
    </row>
    <row r="135" spans="1:18" s="17" customFormat="1" x14ac:dyDescent="0.25">
      <c r="A135" s="7" t="s">
        <v>168</v>
      </c>
      <c r="B135" s="125">
        <f>SUM(B130:B134)</f>
        <v>97</v>
      </c>
      <c r="C135" s="110">
        <f>SUM(C130:C134)</f>
        <v>1</v>
      </c>
      <c r="D135" s="112"/>
      <c r="E135" s="112"/>
      <c r="F135" s="125">
        <f>SUM(F130:F134)</f>
        <v>95</v>
      </c>
      <c r="G135" s="110">
        <f>SUM(G130:G134)</f>
        <v>1</v>
      </c>
      <c r="H135" s="111"/>
      <c r="I135" s="112"/>
      <c r="J135" s="165"/>
      <c r="K135" s="165"/>
      <c r="L135" s="57" t="s">
        <v>168</v>
      </c>
      <c r="M135" s="117">
        <f>SUM(M130:M134)</f>
        <v>1</v>
      </c>
      <c r="N135" s="117"/>
      <c r="O135" s="118"/>
      <c r="P135" s="119">
        <f>SUM(P130:P134)</f>
        <v>1</v>
      </c>
      <c r="Q135" s="119"/>
      <c r="R135" s="119"/>
    </row>
    <row r="137" spans="1:18" s="13" customFormat="1" ht="45" customHeight="1" x14ac:dyDescent="0.3">
      <c r="A137" s="12" t="s">
        <v>261</v>
      </c>
      <c r="B137" s="171"/>
      <c r="C137" s="171"/>
      <c r="D137" s="171"/>
      <c r="E137" s="171"/>
      <c r="F137" s="171"/>
      <c r="G137" s="171"/>
      <c r="H137" s="171"/>
      <c r="I137" s="171"/>
      <c r="J137" s="171"/>
      <c r="K137" s="171"/>
      <c r="L137" s="171"/>
      <c r="M137" s="171"/>
      <c r="N137" s="171"/>
      <c r="O137" s="171"/>
      <c r="P137" s="171"/>
      <c r="Q137" s="171"/>
      <c r="R137" s="171"/>
    </row>
    <row r="138" spans="1:18" s="17" customFormat="1" x14ac:dyDescent="0.25">
      <c r="A138" s="2" t="s">
        <v>262</v>
      </c>
      <c r="B138" s="165"/>
      <c r="C138" s="165"/>
      <c r="D138" s="165"/>
      <c r="E138" s="165"/>
      <c r="F138" s="165"/>
      <c r="G138" s="165"/>
      <c r="H138" s="165"/>
      <c r="I138" s="165"/>
      <c r="J138" s="165"/>
      <c r="K138" s="165"/>
      <c r="L138" s="165"/>
      <c r="M138" s="165"/>
      <c r="N138" s="165"/>
      <c r="O138" s="165"/>
      <c r="P138" s="165"/>
      <c r="Q138" s="165"/>
      <c r="R138" s="165"/>
    </row>
    <row r="139" spans="1:18" s="17" customFormat="1" x14ac:dyDescent="0.25">
      <c r="A139" s="19" t="s">
        <v>263</v>
      </c>
      <c r="B139" s="171"/>
      <c r="C139" s="171"/>
      <c r="D139" s="171"/>
      <c r="E139" s="171"/>
      <c r="F139" s="171"/>
      <c r="G139" s="165"/>
      <c r="H139" s="165"/>
      <c r="I139" s="165"/>
      <c r="J139" s="165"/>
      <c r="K139" s="165"/>
      <c r="L139" s="165"/>
      <c r="M139" s="165"/>
      <c r="N139" s="165"/>
      <c r="O139" s="165"/>
      <c r="P139" s="165"/>
      <c r="Q139" s="165"/>
      <c r="R139" s="165"/>
    </row>
    <row r="140" spans="1:18" s="17" customFormat="1" ht="15.75" thickBot="1" x14ac:dyDescent="0.3">
      <c r="A140" s="171"/>
      <c r="B140" s="171"/>
      <c r="C140" s="171"/>
      <c r="D140" s="171"/>
      <c r="E140" s="171"/>
      <c r="F140" s="171"/>
      <c r="G140" s="165"/>
      <c r="H140" s="165"/>
      <c r="I140" s="165"/>
      <c r="J140" s="165"/>
      <c r="K140" s="165"/>
      <c r="L140" s="45"/>
      <c r="M140" s="166" t="s">
        <v>155</v>
      </c>
      <c r="N140" s="166"/>
      <c r="O140" s="53"/>
      <c r="P140" s="167" t="s">
        <v>156</v>
      </c>
      <c r="Q140" s="167"/>
      <c r="R140" s="167"/>
    </row>
    <row r="141" spans="1:18" s="17" customFormat="1" ht="15" customHeight="1" thickBot="1" x14ac:dyDescent="0.3">
      <c r="A141" s="4" t="s">
        <v>157</v>
      </c>
      <c r="B141" s="174" t="s">
        <v>158</v>
      </c>
      <c r="C141" s="175"/>
      <c r="D141" s="5" t="s">
        <v>159</v>
      </c>
      <c r="E141" s="5" t="s">
        <v>160</v>
      </c>
      <c r="F141" s="174" t="s">
        <v>161</v>
      </c>
      <c r="G141" s="175"/>
      <c r="H141" s="5" t="s">
        <v>159</v>
      </c>
      <c r="I141" s="5" t="s">
        <v>160</v>
      </c>
      <c r="J141" s="165"/>
      <c r="K141" s="165"/>
      <c r="L141" s="166" t="s">
        <v>157</v>
      </c>
      <c r="M141" s="46" t="s">
        <v>162</v>
      </c>
      <c r="N141" s="166" t="s">
        <v>163</v>
      </c>
      <c r="O141" s="53" t="s">
        <v>164</v>
      </c>
      <c r="P141" s="44" t="s">
        <v>165</v>
      </c>
      <c r="Q141" s="167" t="s">
        <v>163</v>
      </c>
      <c r="R141" s="167" t="s">
        <v>164</v>
      </c>
    </row>
    <row r="142" spans="1:18" s="17" customFormat="1" ht="15.75" thickBot="1" x14ac:dyDescent="0.3">
      <c r="A142" s="6" t="s">
        <v>226</v>
      </c>
      <c r="B142" s="109">
        <v>31</v>
      </c>
      <c r="C142" s="110">
        <f>B142/$B$147</f>
        <v>0.31958762886597936</v>
      </c>
      <c r="D142" s="110">
        <v>0.28999999999999998</v>
      </c>
      <c r="E142" s="110">
        <v>0.35</v>
      </c>
      <c r="F142" s="111">
        <v>24</v>
      </c>
      <c r="G142" s="110">
        <f>F142/$F$147</f>
        <v>0.25263157894736843</v>
      </c>
      <c r="H142" s="124">
        <v>0.2</v>
      </c>
      <c r="I142" s="110">
        <v>0.31</v>
      </c>
      <c r="J142" s="165"/>
      <c r="K142" s="165"/>
      <c r="L142" s="58" t="s">
        <v>226</v>
      </c>
      <c r="M142" s="117">
        <f t="shared" ref="M142:M146" si="88">C142</f>
        <v>0.31958762886597936</v>
      </c>
      <c r="N142" s="117">
        <f>C142-D142</f>
        <v>2.9587628865979376E-2</v>
      </c>
      <c r="O142" s="118">
        <f>E142-C142</f>
        <v>3.0412371134020622E-2</v>
      </c>
      <c r="P142" s="119">
        <f>G142</f>
        <v>0.25263157894736843</v>
      </c>
      <c r="Q142" s="119">
        <f>G142-H142</f>
        <v>5.2631578947368418E-2</v>
      </c>
      <c r="R142" s="119">
        <f>I142-G142</f>
        <v>5.7368421052631569E-2</v>
      </c>
    </row>
    <row r="143" spans="1:18" s="17" customFormat="1" ht="15.75" thickBot="1" x14ac:dyDescent="0.3">
      <c r="A143" s="6" t="s">
        <v>227</v>
      </c>
      <c r="B143" s="109">
        <v>43</v>
      </c>
      <c r="C143" s="110">
        <f t="shared" ref="C143:C145" si="89">B143/$B$147</f>
        <v>0.44329896907216493</v>
      </c>
      <c r="D143" s="110">
        <v>0.39</v>
      </c>
      <c r="E143" s="110">
        <v>0.51</v>
      </c>
      <c r="F143" s="111">
        <v>52</v>
      </c>
      <c r="G143" s="110">
        <f t="shared" ref="G143:G146" si="90">F143/$F$147</f>
        <v>0.54736842105263162</v>
      </c>
      <c r="H143" s="124">
        <v>0.48</v>
      </c>
      <c r="I143" s="110">
        <v>0.62</v>
      </c>
      <c r="J143" s="165"/>
      <c r="K143" s="165"/>
      <c r="L143" s="58" t="s">
        <v>227</v>
      </c>
      <c r="M143" s="117">
        <f t="shared" si="88"/>
        <v>0.44329896907216493</v>
      </c>
      <c r="N143" s="117">
        <f t="shared" ref="N143:N145" si="91">C143-D143</f>
        <v>5.3298969072164915E-2</v>
      </c>
      <c r="O143" s="118">
        <f t="shared" ref="O143:O146" si="92">E143-C143</f>
        <v>6.6701030927835081E-2</v>
      </c>
      <c r="P143" s="119">
        <f t="shared" ref="P143:P146" si="93">G143</f>
        <v>0.54736842105263162</v>
      </c>
      <c r="Q143" s="119">
        <f t="shared" ref="Q143:Q146" si="94">G143-H143</f>
        <v>6.7368421052631633E-2</v>
      </c>
      <c r="R143" s="119">
        <f t="shared" ref="R143:R146" si="95">I143-G143</f>
        <v>7.263157894736838E-2</v>
      </c>
    </row>
    <row r="144" spans="1:18" s="17" customFormat="1" ht="15.75" thickBot="1" x14ac:dyDescent="0.3">
      <c r="A144" s="6" t="s">
        <v>228</v>
      </c>
      <c r="B144" s="109">
        <v>15</v>
      </c>
      <c r="C144" s="110">
        <f t="shared" si="89"/>
        <v>0.15463917525773196</v>
      </c>
      <c r="D144" s="110">
        <v>0.11</v>
      </c>
      <c r="E144" s="110">
        <v>0.18</v>
      </c>
      <c r="F144" s="111">
        <v>16</v>
      </c>
      <c r="G144" s="110">
        <f t="shared" si="90"/>
        <v>0.16842105263157894</v>
      </c>
      <c r="H144" s="124">
        <v>0.12</v>
      </c>
      <c r="I144" s="110">
        <v>0.2</v>
      </c>
      <c r="J144" s="165"/>
      <c r="K144" s="165"/>
      <c r="L144" s="58" t="s">
        <v>228</v>
      </c>
      <c r="M144" s="117">
        <f t="shared" si="88"/>
        <v>0.15463917525773196</v>
      </c>
      <c r="N144" s="117">
        <f t="shared" si="91"/>
        <v>4.4639175257731964E-2</v>
      </c>
      <c r="O144" s="118">
        <f t="shared" si="92"/>
        <v>2.5360824742268029E-2</v>
      </c>
      <c r="P144" s="119">
        <f t="shared" si="93"/>
        <v>0.16842105263157894</v>
      </c>
      <c r="Q144" s="119">
        <f t="shared" si="94"/>
        <v>4.8421052631578948E-2</v>
      </c>
      <c r="R144" s="119">
        <f t="shared" si="95"/>
        <v>3.1578947368421068E-2</v>
      </c>
    </row>
    <row r="145" spans="1:18" s="17" customFormat="1" ht="27" thickBot="1" x14ac:dyDescent="0.3">
      <c r="A145" s="6" t="s">
        <v>229</v>
      </c>
      <c r="B145" s="109">
        <v>3</v>
      </c>
      <c r="C145" s="110">
        <f t="shared" si="89"/>
        <v>3.0927835051546393E-2</v>
      </c>
      <c r="D145" s="110">
        <v>0.01</v>
      </c>
      <c r="E145" s="110">
        <v>0.05</v>
      </c>
      <c r="F145" s="111">
        <v>2</v>
      </c>
      <c r="G145" s="110">
        <f t="shared" si="90"/>
        <v>2.1052631578947368E-2</v>
      </c>
      <c r="H145" s="124">
        <v>3.0000000000000001E-3</v>
      </c>
      <c r="I145" s="110">
        <v>0.04</v>
      </c>
      <c r="J145" s="165"/>
      <c r="K145" s="165"/>
      <c r="L145" s="58" t="s">
        <v>229</v>
      </c>
      <c r="M145" s="117">
        <f t="shared" si="88"/>
        <v>3.0927835051546393E-2</v>
      </c>
      <c r="N145" s="117">
        <f t="shared" si="91"/>
        <v>2.0927835051546391E-2</v>
      </c>
      <c r="O145" s="118">
        <f t="shared" si="92"/>
        <v>1.907216494845361E-2</v>
      </c>
      <c r="P145" s="119">
        <f>G145</f>
        <v>2.1052631578947368E-2</v>
      </c>
      <c r="Q145" s="119">
        <f t="shared" si="94"/>
        <v>1.8052631578947369E-2</v>
      </c>
      <c r="R145" s="119">
        <f t="shared" si="95"/>
        <v>1.8947368421052633E-2</v>
      </c>
    </row>
    <row r="146" spans="1:18" s="17" customFormat="1" ht="15.75" thickBot="1" x14ac:dyDescent="0.3">
      <c r="A146" s="6" t="s">
        <v>230</v>
      </c>
      <c r="B146" s="109">
        <v>5</v>
      </c>
      <c r="C146" s="110">
        <f>B146/$B$147</f>
        <v>5.1546391752577317E-2</v>
      </c>
      <c r="D146" s="110">
        <v>0.02</v>
      </c>
      <c r="E146" s="110">
        <v>0.08</v>
      </c>
      <c r="F146" s="111">
        <v>1</v>
      </c>
      <c r="G146" s="110">
        <f t="shared" si="90"/>
        <v>1.0526315789473684E-2</v>
      </c>
      <c r="H146" s="124">
        <v>1E-3</v>
      </c>
      <c r="I146" s="110">
        <v>0.03</v>
      </c>
      <c r="J146" s="165"/>
      <c r="K146" s="165"/>
      <c r="L146" s="58" t="s">
        <v>230</v>
      </c>
      <c r="M146" s="117">
        <f t="shared" si="88"/>
        <v>5.1546391752577317E-2</v>
      </c>
      <c r="N146" s="117">
        <f>C146-D146</f>
        <v>3.1546391752577313E-2</v>
      </c>
      <c r="O146" s="118">
        <f t="shared" si="92"/>
        <v>2.8453608247422685E-2</v>
      </c>
      <c r="P146" s="119">
        <f t="shared" si="93"/>
        <v>1.0526315789473684E-2</v>
      </c>
      <c r="Q146" s="119">
        <f t="shared" si="94"/>
        <v>9.5263157894736848E-3</v>
      </c>
      <c r="R146" s="119">
        <f t="shared" si="95"/>
        <v>1.9473684210526317E-2</v>
      </c>
    </row>
    <row r="147" spans="1:18" s="17" customFormat="1" ht="15.75" thickBot="1" x14ac:dyDescent="0.3">
      <c r="A147" s="7" t="s">
        <v>168</v>
      </c>
      <c r="B147" s="125">
        <f>SUM(B142:B146)</f>
        <v>97</v>
      </c>
      <c r="C147" s="110">
        <f>SUM(C142:C146)</f>
        <v>1</v>
      </c>
      <c r="D147" s="112"/>
      <c r="E147" s="112"/>
      <c r="F147" s="125">
        <f>SUM(F142:F146)</f>
        <v>95</v>
      </c>
      <c r="G147" s="110">
        <f>SUM(G142:G146)</f>
        <v>1</v>
      </c>
      <c r="H147" s="111"/>
      <c r="I147" s="112"/>
      <c r="J147" s="165"/>
      <c r="K147" s="165"/>
      <c r="L147" s="57" t="s">
        <v>168</v>
      </c>
      <c r="M147" s="117">
        <f>SUM(M142:M146)</f>
        <v>1</v>
      </c>
      <c r="N147" s="117"/>
      <c r="O147" s="118"/>
      <c r="P147" s="119">
        <f>SUM(P142:P146)</f>
        <v>1</v>
      </c>
      <c r="Q147" s="119"/>
      <c r="R147" s="119"/>
    </row>
    <row r="149" spans="1:18" s="13" customFormat="1" ht="45" customHeight="1" x14ac:dyDescent="0.3">
      <c r="A149" s="12" t="s">
        <v>264</v>
      </c>
      <c r="B149" s="171"/>
      <c r="C149" s="171"/>
      <c r="D149" s="171"/>
      <c r="E149" s="171"/>
      <c r="F149" s="171"/>
      <c r="G149" s="171"/>
      <c r="H149" s="171"/>
      <c r="I149" s="171"/>
      <c r="J149" s="171"/>
      <c r="K149" s="171"/>
      <c r="L149" s="171"/>
      <c r="M149" s="171"/>
      <c r="N149" s="171"/>
      <c r="O149" s="171"/>
      <c r="P149" s="171"/>
      <c r="Q149" s="171"/>
      <c r="R149" s="171"/>
    </row>
    <row r="150" spans="1:18" s="17" customFormat="1" x14ac:dyDescent="0.25">
      <c r="A150" s="2" t="s">
        <v>265</v>
      </c>
      <c r="B150" s="165"/>
      <c r="C150" s="165"/>
      <c r="D150" s="165"/>
      <c r="E150" s="165"/>
      <c r="F150" s="165"/>
      <c r="G150" s="165"/>
      <c r="H150" s="165"/>
      <c r="I150" s="165"/>
      <c r="J150" s="165"/>
      <c r="K150" s="165"/>
      <c r="L150" s="165"/>
      <c r="M150" s="165"/>
      <c r="N150" s="165"/>
      <c r="O150" s="165"/>
      <c r="P150" s="165"/>
      <c r="Q150" s="165"/>
      <c r="R150" s="165"/>
    </row>
    <row r="151" spans="1:18" s="17" customFormat="1" x14ac:dyDescent="0.25">
      <c r="A151" s="19" t="s">
        <v>266</v>
      </c>
      <c r="B151" s="171"/>
      <c r="C151" s="171"/>
      <c r="D151" s="171"/>
      <c r="E151" s="171"/>
      <c r="F151" s="171"/>
      <c r="G151" s="165"/>
      <c r="H151" s="165"/>
      <c r="I151" s="165"/>
      <c r="J151" s="165"/>
      <c r="K151" s="165"/>
      <c r="L151" s="165"/>
      <c r="M151" s="165"/>
      <c r="N151" s="165"/>
      <c r="O151" s="165"/>
      <c r="P151" s="165"/>
      <c r="Q151" s="165"/>
      <c r="R151" s="165"/>
    </row>
    <row r="152" spans="1:18" s="17" customFormat="1" ht="15.75" thickBot="1" x14ac:dyDescent="0.3">
      <c r="A152" s="171"/>
      <c r="B152" s="171"/>
      <c r="C152" s="171"/>
      <c r="D152" s="171"/>
      <c r="E152" s="171"/>
      <c r="F152" s="171"/>
      <c r="G152" s="165"/>
      <c r="H152" s="165"/>
      <c r="I152" s="165"/>
      <c r="J152" s="165"/>
      <c r="K152" s="165"/>
      <c r="L152" s="45"/>
      <c r="M152" s="166" t="s">
        <v>155</v>
      </c>
      <c r="N152" s="166"/>
      <c r="O152" s="53"/>
      <c r="P152" s="167" t="s">
        <v>156</v>
      </c>
      <c r="Q152" s="167"/>
      <c r="R152" s="167"/>
    </row>
    <row r="153" spans="1:18" s="17" customFormat="1" ht="15" customHeight="1" thickBot="1" x14ac:dyDescent="0.3">
      <c r="A153" s="4" t="s">
        <v>157</v>
      </c>
      <c r="B153" s="174" t="s">
        <v>158</v>
      </c>
      <c r="C153" s="175"/>
      <c r="D153" s="5" t="s">
        <v>159</v>
      </c>
      <c r="E153" s="5" t="s">
        <v>160</v>
      </c>
      <c r="F153" s="174" t="s">
        <v>161</v>
      </c>
      <c r="G153" s="175"/>
      <c r="H153" s="5" t="s">
        <v>159</v>
      </c>
      <c r="I153" s="5" t="s">
        <v>160</v>
      </c>
      <c r="J153" s="165"/>
      <c r="K153" s="165"/>
      <c r="L153" s="166" t="s">
        <v>157</v>
      </c>
      <c r="M153" s="46" t="s">
        <v>162</v>
      </c>
      <c r="N153" s="166" t="s">
        <v>163</v>
      </c>
      <c r="O153" s="53" t="s">
        <v>164</v>
      </c>
      <c r="P153" s="44" t="s">
        <v>165</v>
      </c>
      <c r="Q153" s="167" t="s">
        <v>163</v>
      </c>
      <c r="R153" s="167" t="s">
        <v>164</v>
      </c>
    </row>
    <row r="154" spans="1:18" s="17" customFormat="1" ht="15.75" thickBot="1" x14ac:dyDescent="0.3">
      <c r="A154" s="6" t="s">
        <v>226</v>
      </c>
      <c r="B154" s="109">
        <v>31</v>
      </c>
      <c r="C154" s="110">
        <f>B154/$B$159</f>
        <v>0.31958762886597936</v>
      </c>
      <c r="D154" s="110">
        <v>0.28999999999999998</v>
      </c>
      <c r="E154" s="110">
        <v>0.35</v>
      </c>
      <c r="F154" s="111">
        <v>24</v>
      </c>
      <c r="G154" s="110">
        <f>F154/$F$159</f>
        <v>0.25263157894736843</v>
      </c>
      <c r="H154" s="124">
        <v>0.2</v>
      </c>
      <c r="I154" s="110">
        <v>0.31</v>
      </c>
      <c r="J154" s="165"/>
      <c r="K154" s="165"/>
      <c r="L154" s="58" t="s">
        <v>226</v>
      </c>
      <c r="M154" s="117">
        <f t="shared" ref="M154:M158" si="96">C154</f>
        <v>0.31958762886597936</v>
      </c>
      <c r="N154" s="117">
        <f>C154-D154</f>
        <v>2.9587628865979376E-2</v>
      </c>
      <c r="O154" s="118">
        <f>E154-C154</f>
        <v>3.0412371134020622E-2</v>
      </c>
      <c r="P154" s="119">
        <f>G154</f>
        <v>0.25263157894736843</v>
      </c>
      <c r="Q154" s="119">
        <f>G154-H154</f>
        <v>5.2631578947368418E-2</v>
      </c>
      <c r="R154" s="119">
        <f>I154-G154</f>
        <v>5.7368421052631569E-2</v>
      </c>
    </row>
    <row r="155" spans="1:18" s="17" customFormat="1" ht="15.75" thickBot="1" x14ac:dyDescent="0.3">
      <c r="A155" s="6" t="s">
        <v>227</v>
      </c>
      <c r="B155" s="109">
        <v>43</v>
      </c>
      <c r="C155" s="110">
        <f t="shared" ref="C155:C158" si="97">B155/$B$159</f>
        <v>0.44329896907216493</v>
      </c>
      <c r="D155" s="110">
        <v>0.39</v>
      </c>
      <c r="E155" s="110">
        <v>0.51</v>
      </c>
      <c r="F155" s="111">
        <v>52</v>
      </c>
      <c r="G155" s="110">
        <f t="shared" ref="G155:G158" si="98">F155/$F$159</f>
        <v>0.54736842105263162</v>
      </c>
      <c r="H155" s="124">
        <v>0.48</v>
      </c>
      <c r="I155" s="110">
        <v>0.62</v>
      </c>
      <c r="J155" s="165"/>
      <c r="K155" s="165"/>
      <c r="L155" s="58" t="s">
        <v>227</v>
      </c>
      <c r="M155" s="117">
        <f t="shared" si="96"/>
        <v>0.44329896907216493</v>
      </c>
      <c r="N155" s="117">
        <f t="shared" ref="N155:N157" si="99">C155-D155</f>
        <v>5.3298969072164915E-2</v>
      </c>
      <c r="O155" s="118">
        <f t="shared" ref="O155:O158" si="100">E155-C155</f>
        <v>6.6701030927835081E-2</v>
      </c>
      <c r="P155" s="119">
        <f t="shared" ref="P155:P158" si="101">G155</f>
        <v>0.54736842105263162</v>
      </c>
      <c r="Q155" s="119">
        <f t="shared" ref="Q155:Q158" si="102">G155-H155</f>
        <v>6.7368421052631633E-2</v>
      </c>
      <c r="R155" s="119">
        <f t="shared" ref="R155:R158" si="103">I155-G155</f>
        <v>7.263157894736838E-2</v>
      </c>
    </row>
    <row r="156" spans="1:18" s="17" customFormat="1" ht="15.75" thickBot="1" x14ac:dyDescent="0.3">
      <c r="A156" s="6" t="s">
        <v>228</v>
      </c>
      <c r="B156" s="109">
        <v>15</v>
      </c>
      <c r="C156" s="110">
        <f t="shared" si="97"/>
        <v>0.15463917525773196</v>
      </c>
      <c r="D156" s="110">
        <v>0.11</v>
      </c>
      <c r="E156" s="110">
        <v>0.18</v>
      </c>
      <c r="F156" s="111">
        <v>16</v>
      </c>
      <c r="G156" s="110">
        <f t="shared" si="98"/>
        <v>0.16842105263157894</v>
      </c>
      <c r="H156" s="124">
        <v>0.12</v>
      </c>
      <c r="I156" s="110">
        <v>0.2</v>
      </c>
      <c r="J156" s="165"/>
      <c r="K156" s="165"/>
      <c r="L156" s="58" t="s">
        <v>228</v>
      </c>
      <c r="M156" s="117">
        <f t="shared" si="96"/>
        <v>0.15463917525773196</v>
      </c>
      <c r="N156" s="117">
        <f t="shared" si="99"/>
        <v>4.4639175257731964E-2</v>
      </c>
      <c r="O156" s="118">
        <f t="shared" si="100"/>
        <v>2.5360824742268029E-2</v>
      </c>
      <c r="P156" s="119">
        <f t="shared" si="101"/>
        <v>0.16842105263157894</v>
      </c>
      <c r="Q156" s="119">
        <f t="shared" si="102"/>
        <v>4.8421052631578948E-2</v>
      </c>
      <c r="R156" s="119">
        <f t="shared" si="103"/>
        <v>3.1578947368421068E-2</v>
      </c>
    </row>
    <row r="157" spans="1:18" s="17" customFormat="1" ht="27" thickBot="1" x14ac:dyDescent="0.3">
      <c r="A157" s="6" t="s">
        <v>229</v>
      </c>
      <c r="B157" s="109">
        <v>3</v>
      </c>
      <c r="C157" s="110">
        <f t="shared" si="97"/>
        <v>3.0927835051546393E-2</v>
      </c>
      <c r="D157" s="110">
        <v>0.01</v>
      </c>
      <c r="E157" s="110">
        <v>0.05</v>
      </c>
      <c r="F157" s="111">
        <v>2</v>
      </c>
      <c r="G157" s="110">
        <f t="shared" si="98"/>
        <v>2.1052631578947368E-2</v>
      </c>
      <c r="H157" s="124">
        <v>3.0000000000000001E-3</v>
      </c>
      <c r="I157" s="110">
        <v>0.04</v>
      </c>
      <c r="J157" s="165"/>
      <c r="K157" s="165"/>
      <c r="L157" s="58" t="s">
        <v>229</v>
      </c>
      <c r="M157" s="117">
        <f t="shared" si="96"/>
        <v>3.0927835051546393E-2</v>
      </c>
      <c r="N157" s="117">
        <f t="shared" si="99"/>
        <v>2.0927835051546391E-2</v>
      </c>
      <c r="O157" s="118">
        <f t="shared" si="100"/>
        <v>1.907216494845361E-2</v>
      </c>
      <c r="P157" s="119">
        <f t="shared" si="101"/>
        <v>2.1052631578947368E-2</v>
      </c>
      <c r="Q157" s="119">
        <f t="shared" si="102"/>
        <v>1.8052631578947369E-2</v>
      </c>
      <c r="R157" s="119">
        <f t="shared" si="103"/>
        <v>1.8947368421052633E-2</v>
      </c>
    </row>
    <row r="158" spans="1:18" s="17" customFormat="1" ht="15.75" thickBot="1" x14ac:dyDescent="0.3">
      <c r="A158" s="6" t="s">
        <v>230</v>
      </c>
      <c r="B158" s="109">
        <v>5</v>
      </c>
      <c r="C158" s="110">
        <f t="shared" si="97"/>
        <v>5.1546391752577317E-2</v>
      </c>
      <c r="D158" s="110">
        <v>0.02</v>
      </c>
      <c r="E158" s="110">
        <v>0.08</v>
      </c>
      <c r="F158" s="111">
        <v>1</v>
      </c>
      <c r="G158" s="110">
        <f t="shared" si="98"/>
        <v>1.0526315789473684E-2</v>
      </c>
      <c r="H158" s="124">
        <v>1E-3</v>
      </c>
      <c r="I158" s="110">
        <v>0.03</v>
      </c>
      <c r="J158" s="165"/>
      <c r="K158" s="165"/>
      <c r="L158" s="58" t="s">
        <v>230</v>
      </c>
      <c r="M158" s="117">
        <f t="shared" si="96"/>
        <v>5.1546391752577317E-2</v>
      </c>
      <c r="N158" s="117">
        <f>C158-D158</f>
        <v>3.1546391752577313E-2</v>
      </c>
      <c r="O158" s="118">
        <f t="shared" si="100"/>
        <v>2.8453608247422685E-2</v>
      </c>
      <c r="P158" s="119">
        <f t="shared" si="101"/>
        <v>1.0526315789473684E-2</v>
      </c>
      <c r="Q158" s="119">
        <f t="shared" si="102"/>
        <v>9.5263157894736848E-3</v>
      </c>
      <c r="R158" s="119">
        <f t="shared" si="103"/>
        <v>1.9473684210526317E-2</v>
      </c>
    </row>
    <row r="159" spans="1:18" s="17" customFormat="1" ht="15.75" thickBot="1" x14ac:dyDescent="0.3">
      <c r="A159" s="7" t="s">
        <v>168</v>
      </c>
      <c r="B159" s="125">
        <f>SUM(B154:B158)</f>
        <v>97</v>
      </c>
      <c r="C159" s="110">
        <f>SUM(C154:C158)</f>
        <v>1</v>
      </c>
      <c r="D159" s="112"/>
      <c r="E159" s="112"/>
      <c r="F159" s="125">
        <f>SUM(F154:F158)</f>
        <v>95</v>
      </c>
      <c r="G159" s="110">
        <f>SUM(G154:G158)</f>
        <v>1</v>
      </c>
      <c r="H159" s="111"/>
      <c r="I159" s="112"/>
      <c r="J159" s="165"/>
      <c r="K159" s="165"/>
      <c r="L159" s="57" t="s">
        <v>168</v>
      </c>
      <c r="M159" s="117">
        <f>SUM(M154:M158)</f>
        <v>1</v>
      </c>
      <c r="N159" s="117"/>
      <c r="O159" s="118"/>
      <c r="P159" s="119">
        <f>SUM(P154:P158)</f>
        <v>1</v>
      </c>
      <c r="Q159" s="119"/>
      <c r="R159" s="119"/>
    </row>
    <row r="161" spans="1:18" s="34" customFormat="1" ht="45" customHeight="1" x14ac:dyDescent="0.3">
      <c r="A161" s="93" t="s">
        <v>267</v>
      </c>
    </row>
    <row r="162" spans="1:18" s="35" customFormat="1" x14ac:dyDescent="0.25">
      <c r="A162" s="94" t="s">
        <v>268</v>
      </c>
    </row>
    <row r="163" spans="1:18" s="35" customFormat="1" x14ac:dyDescent="0.25">
      <c r="A163" s="95" t="s">
        <v>269</v>
      </c>
      <c r="B163" s="34"/>
      <c r="C163" s="34"/>
      <c r="D163" s="34"/>
      <c r="E163" s="34"/>
      <c r="F163" s="34"/>
    </row>
    <row r="164" spans="1:18" s="18" customFormat="1" ht="15.75" thickBot="1" x14ac:dyDescent="0.3">
      <c r="A164" s="171"/>
      <c r="B164" s="171"/>
      <c r="C164" s="171"/>
      <c r="D164" s="171"/>
      <c r="E164" s="171"/>
      <c r="F164" s="171"/>
      <c r="G164" s="165"/>
      <c r="H164" s="165"/>
      <c r="I164" s="165"/>
      <c r="J164" s="165"/>
      <c r="K164" s="165"/>
      <c r="L164" s="45"/>
      <c r="M164" s="166" t="s">
        <v>155</v>
      </c>
      <c r="N164" s="166"/>
      <c r="O164" s="53"/>
      <c r="P164" s="167" t="s">
        <v>156</v>
      </c>
      <c r="Q164" s="167"/>
      <c r="R164" s="167"/>
    </row>
    <row r="165" spans="1:18" s="18" customFormat="1" ht="15" customHeight="1" thickBot="1" x14ac:dyDescent="0.3">
      <c r="A165" s="4" t="s">
        <v>157</v>
      </c>
      <c r="B165" s="174" t="s">
        <v>158</v>
      </c>
      <c r="C165" s="175"/>
      <c r="D165" s="5" t="s">
        <v>159</v>
      </c>
      <c r="E165" s="5" t="s">
        <v>160</v>
      </c>
      <c r="F165" s="174" t="s">
        <v>161</v>
      </c>
      <c r="G165" s="175"/>
      <c r="H165" s="5" t="s">
        <v>159</v>
      </c>
      <c r="I165" s="5" t="s">
        <v>160</v>
      </c>
      <c r="J165" s="165"/>
      <c r="K165" s="165"/>
      <c r="L165" s="166" t="s">
        <v>157</v>
      </c>
      <c r="M165" s="46" t="s">
        <v>162</v>
      </c>
      <c r="N165" s="166" t="s">
        <v>163</v>
      </c>
      <c r="O165" s="53" t="s">
        <v>164</v>
      </c>
      <c r="P165" s="44" t="s">
        <v>165</v>
      </c>
      <c r="Q165" s="167" t="s">
        <v>163</v>
      </c>
      <c r="R165" s="167" t="s">
        <v>164</v>
      </c>
    </row>
    <row r="166" spans="1:18" s="18" customFormat="1" ht="15.75" thickBot="1" x14ac:dyDescent="0.3">
      <c r="A166" s="6" t="s">
        <v>226</v>
      </c>
      <c r="B166" s="109">
        <v>31</v>
      </c>
      <c r="C166" s="110">
        <f>B166/$B$171</f>
        <v>0.31958762886597936</v>
      </c>
      <c r="D166" s="110">
        <v>0.28999999999999998</v>
      </c>
      <c r="E166" s="110">
        <v>0.35</v>
      </c>
      <c r="F166" s="111">
        <v>24</v>
      </c>
      <c r="G166" s="110">
        <f>F166/$F$171</f>
        <v>0.25263157894736843</v>
      </c>
      <c r="H166" s="124">
        <v>0.2</v>
      </c>
      <c r="I166" s="110">
        <v>0.31</v>
      </c>
      <c r="J166" s="165"/>
      <c r="K166" s="165"/>
      <c r="L166" s="58" t="s">
        <v>226</v>
      </c>
      <c r="M166" s="117">
        <f t="shared" ref="M166:M170" si="104">C166</f>
        <v>0.31958762886597936</v>
      </c>
      <c r="N166" s="117">
        <f>C166-D166</f>
        <v>2.9587628865979376E-2</v>
      </c>
      <c r="O166" s="118">
        <f>E166-C166</f>
        <v>3.0412371134020622E-2</v>
      </c>
      <c r="P166" s="119">
        <f>G166</f>
        <v>0.25263157894736843</v>
      </c>
      <c r="Q166" s="119">
        <f>G166-H166</f>
        <v>5.2631578947368418E-2</v>
      </c>
      <c r="R166" s="119">
        <f>I166-G166</f>
        <v>5.7368421052631569E-2</v>
      </c>
    </row>
    <row r="167" spans="1:18" s="18" customFormat="1" ht="15.75" thickBot="1" x14ac:dyDescent="0.3">
      <c r="A167" s="6" t="s">
        <v>227</v>
      </c>
      <c r="B167" s="109">
        <v>43</v>
      </c>
      <c r="C167" s="110">
        <f t="shared" ref="C167:C170" si="105">B167/$B$171</f>
        <v>0.44329896907216493</v>
      </c>
      <c r="D167" s="110">
        <v>0.39</v>
      </c>
      <c r="E167" s="110">
        <v>0.51</v>
      </c>
      <c r="F167" s="111">
        <v>52</v>
      </c>
      <c r="G167" s="110">
        <f t="shared" ref="G167:G170" si="106">F167/$F$171</f>
        <v>0.54736842105263162</v>
      </c>
      <c r="H167" s="124">
        <v>0.48</v>
      </c>
      <c r="I167" s="110">
        <v>0.62</v>
      </c>
      <c r="J167" s="165"/>
      <c r="K167" s="165"/>
      <c r="L167" s="58" t="s">
        <v>227</v>
      </c>
      <c r="M167" s="117">
        <f t="shared" si="104"/>
        <v>0.44329896907216493</v>
      </c>
      <c r="N167" s="117">
        <f t="shared" ref="N167:N169" si="107">C167-D167</f>
        <v>5.3298969072164915E-2</v>
      </c>
      <c r="O167" s="118">
        <f t="shared" ref="O167:O170" si="108">E167-C167</f>
        <v>6.6701030927835081E-2</v>
      </c>
      <c r="P167" s="119">
        <f t="shared" ref="P167:P170" si="109">G167</f>
        <v>0.54736842105263162</v>
      </c>
      <c r="Q167" s="119">
        <f t="shared" ref="Q167:Q170" si="110">G167-H167</f>
        <v>6.7368421052631633E-2</v>
      </c>
      <c r="R167" s="119">
        <f t="shared" ref="R167:R170" si="111">I167-G167</f>
        <v>7.263157894736838E-2</v>
      </c>
    </row>
    <row r="168" spans="1:18" s="18" customFormat="1" ht="15.75" thickBot="1" x14ac:dyDescent="0.3">
      <c r="A168" s="6" t="s">
        <v>228</v>
      </c>
      <c r="B168" s="109">
        <v>15</v>
      </c>
      <c r="C168" s="110">
        <f t="shared" si="105"/>
        <v>0.15463917525773196</v>
      </c>
      <c r="D168" s="110">
        <v>0.11</v>
      </c>
      <c r="E168" s="110">
        <v>0.18</v>
      </c>
      <c r="F168" s="111">
        <v>16</v>
      </c>
      <c r="G168" s="110">
        <f t="shared" si="106"/>
        <v>0.16842105263157894</v>
      </c>
      <c r="H168" s="124">
        <v>0.12</v>
      </c>
      <c r="I168" s="110">
        <v>0.2</v>
      </c>
      <c r="J168" s="165"/>
      <c r="K168" s="165"/>
      <c r="L168" s="58" t="s">
        <v>228</v>
      </c>
      <c r="M168" s="117">
        <f t="shared" si="104"/>
        <v>0.15463917525773196</v>
      </c>
      <c r="N168" s="117">
        <f t="shared" si="107"/>
        <v>4.4639175257731964E-2</v>
      </c>
      <c r="O168" s="118">
        <f t="shared" si="108"/>
        <v>2.5360824742268029E-2</v>
      </c>
      <c r="P168" s="119">
        <f t="shared" si="109"/>
        <v>0.16842105263157894</v>
      </c>
      <c r="Q168" s="119">
        <f t="shared" si="110"/>
        <v>4.8421052631578948E-2</v>
      </c>
      <c r="R168" s="119">
        <f t="shared" si="111"/>
        <v>3.1578947368421068E-2</v>
      </c>
    </row>
    <row r="169" spans="1:18" s="18" customFormat="1" ht="27" thickBot="1" x14ac:dyDescent="0.3">
      <c r="A169" s="6" t="s">
        <v>229</v>
      </c>
      <c r="B169" s="109">
        <v>3</v>
      </c>
      <c r="C169" s="110">
        <f t="shared" si="105"/>
        <v>3.0927835051546393E-2</v>
      </c>
      <c r="D169" s="110">
        <v>0.01</v>
      </c>
      <c r="E169" s="110">
        <v>0.05</v>
      </c>
      <c r="F169" s="111">
        <v>2</v>
      </c>
      <c r="G169" s="110">
        <f t="shared" si="106"/>
        <v>2.1052631578947368E-2</v>
      </c>
      <c r="H169" s="124">
        <v>3.0000000000000001E-3</v>
      </c>
      <c r="I169" s="110">
        <v>0.04</v>
      </c>
      <c r="J169" s="165"/>
      <c r="K169" s="165"/>
      <c r="L169" s="58" t="s">
        <v>229</v>
      </c>
      <c r="M169" s="117">
        <f t="shared" si="104"/>
        <v>3.0927835051546393E-2</v>
      </c>
      <c r="N169" s="117">
        <f t="shared" si="107"/>
        <v>2.0927835051546391E-2</v>
      </c>
      <c r="O169" s="118">
        <f t="shared" si="108"/>
        <v>1.907216494845361E-2</v>
      </c>
      <c r="P169" s="119">
        <f t="shared" si="109"/>
        <v>2.1052631578947368E-2</v>
      </c>
      <c r="Q169" s="119">
        <f t="shared" si="110"/>
        <v>1.8052631578947369E-2</v>
      </c>
      <c r="R169" s="119">
        <f t="shared" si="111"/>
        <v>1.8947368421052633E-2</v>
      </c>
    </row>
    <row r="170" spans="1:18" s="18" customFormat="1" ht="15.75" thickBot="1" x14ac:dyDescent="0.3">
      <c r="A170" s="6" t="s">
        <v>230</v>
      </c>
      <c r="B170" s="109">
        <v>5</v>
      </c>
      <c r="C170" s="110">
        <f t="shared" si="105"/>
        <v>5.1546391752577317E-2</v>
      </c>
      <c r="D170" s="110">
        <v>0.02</v>
      </c>
      <c r="E170" s="110">
        <v>0.08</v>
      </c>
      <c r="F170" s="111">
        <v>1</v>
      </c>
      <c r="G170" s="110">
        <f t="shared" si="106"/>
        <v>1.0526315789473684E-2</v>
      </c>
      <c r="H170" s="124">
        <v>1E-3</v>
      </c>
      <c r="I170" s="110">
        <v>0.03</v>
      </c>
      <c r="J170" s="165"/>
      <c r="K170" s="165"/>
      <c r="L170" s="58" t="s">
        <v>230</v>
      </c>
      <c r="M170" s="117">
        <f t="shared" si="104"/>
        <v>5.1546391752577317E-2</v>
      </c>
      <c r="N170" s="117">
        <f>C170-D170</f>
        <v>3.1546391752577313E-2</v>
      </c>
      <c r="O170" s="118">
        <f t="shared" si="108"/>
        <v>2.8453608247422685E-2</v>
      </c>
      <c r="P170" s="119">
        <f t="shared" si="109"/>
        <v>1.0526315789473684E-2</v>
      </c>
      <c r="Q170" s="119">
        <f t="shared" si="110"/>
        <v>9.5263157894736848E-3</v>
      </c>
      <c r="R170" s="119">
        <f t="shared" si="111"/>
        <v>1.9473684210526317E-2</v>
      </c>
    </row>
    <row r="171" spans="1:18" s="18" customFormat="1" ht="15.75" thickBot="1" x14ac:dyDescent="0.3">
      <c r="A171" s="7" t="s">
        <v>168</v>
      </c>
      <c r="B171" s="125">
        <f>SUM(B166:B170)</f>
        <v>97</v>
      </c>
      <c r="C171" s="110">
        <f>SUM(C166:C170)</f>
        <v>1</v>
      </c>
      <c r="D171" s="112"/>
      <c r="E171" s="112"/>
      <c r="F171" s="125">
        <f>SUM(F166:F170)</f>
        <v>95</v>
      </c>
      <c r="G171" s="110">
        <f>SUM(G166:G170)</f>
        <v>1</v>
      </c>
      <c r="H171" s="111"/>
      <c r="I171" s="112"/>
      <c r="J171" s="165"/>
      <c r="K171" s="165"/>
      <c r="L171" s="57" t="s">
        <v>168</v>
      </c>
      <c r="M171" s="117">
        <f>SUM(M166:M170)</f>
        <v>1</v>
      </c>
      <c r="N171" s="117"/>
      <c r="O171" s="118"/>
      <c r="P171" s="119">
        <f>SUM(P166:P170)</f>
        <v>1</v>
      </c>
      <c r="Q171" s="119"/>
      <c r="R171" s="119"/>
    </row>
  </sheetData>
  <mergeCells count="28">
    <mergeCell ref="B165:C165"/>
    <mergeCell ref="F165:G165"/>
    <mergeCell ref="B81:C81"/>
    <mergeCell ref="F81:G81"/>
    <mergeCell ref="B93:C93"/>
    <mergeCell ref="F93:G93"/>
    <mergeCell ref="B141:C141"/>
    <mergeCell ref="F141:G141"/>
    <mergeCell ref="B153:C153"/>
    <mergeCell ref="F153:G153"/>
    <mergeCell ref="B105:C105"/>
    <mergeCell ref="F105:G105"/>
    <mergeCell ref="B117:C117"/>
    <mergeCell ref="F117:G117"/>
    <mergeCell ref="B129:C129"/>
    <mergeCell ref="F129:G129"/>
    <mergeCell ref="B9:C9"/>
    <mergeCell ref="F9:G9"/>
    <mergeCell ref="B21:C21"/>
    <mergeCell ref="F21:G21"/>
    <mergeCell ref="B33:C33"/>
    <mergeCell ref="F33:G33"/>
    <mergeCell ref="B45:C45"/>
    <mergeCell ref="F45:G45"/>
    <mergeCell ref="B57:C57"/>
    <mergeCell ref="F57:G57"/>
    <mergeCell ref="B69:C69"/>
    <mergeCell ref="F69:G6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C55D-249E-4DD9-8504-98BD7DDBD43E}">
  <dimension ref="A1:Q24"/>
  <sheetViews>
    <sheetView zoomScaleNormal="100" workbookViewId="0">
      <selection activeCell="K3" sqref="K3"/>
    </sheetView>
  </sheetViews>
  <sheetFormatPr defaultColWidth="9.140625" defaultRowHeight="15" x14ac:dyDescent="0.25"/>
  <cols>
    <col min="1" max="1" width="36.5703125" style="14" bestFit="1" customWidth="1"/>
    <col min="2" max="2" width="9.140625" style="14"/>
    <col min="3" max="3" width="12" style="14" bestFit="1" customWidth="1"/>
    <col min="4" max="4" width="11.5703125" style="14" bestFit="1" customWidth="1"/>
    <col min="5" max="5" width="13.28515625" style="14" bestFit="1" customWidth="1"/>
    <col min="6" max="6" width="13.5703125" style="14" bestFit="1" customWidth="1"/>
    <col min="7" max="10" width="9.140625" style="14"/>
    <col min="11" max="11" width="38" style="14" customWidth="1"/>
    <col min="12" max="16384" width="9.140625" style="14"/>
  </cols>
  <sheetData>
    <row r="1" spans="1:17" ht="30" x14ac:dyDescent="0.4">
      <c r="A1" s="1" t="s">
        <v>50</v>
      </c>
      <c r="B1" s="165"/>
      <c r="C1" s="165"/>
      <c r="D1" s="165"/>
      <c r="E1" s="165"/>
      <c r="F1" s="165"/>
      <c r="G1" s="165"/>
      <c r="H1" s="165"/>
      <c r="I1" s="165"/>
      <c r="J1" s="165"/>
      <c r="K1" s="165"/>
      <c r="L1" s="165"/>
      <c r="M1" s="165"/>
      <c r="N1" s="165"/>
      <c r="O1" s="165"/>
      <c r="P1" s="165"/>
      <c r="Q1" s="165"/>
    </row>
    <row r="2" spans="1:17" ht="8.25" customHeight="1" x14ac:dyDescent="0.25">
      <c r="A2" s="164"/>
      <c r="B2" s="164"/>
      <c r="C2" s="164"/>
      <c r="D2" s="164"/>
      <c r="E2" s="164"/>
      <c r="F2" s="164"/>
      <c r="G2" s="164"/>
      <c r="H2" s="165"/>
      <c r="I2" s="165"/>
      <c r="J2" s="165"/>
      <c r="K2" s="165"/>
      <c r="L2" s="165"/>
      <c r="M2" s="165"/>
      <c r="N2" s="165"/>
      <c r="O2" s="165"/>
      <c r="P2" s="165"/>
      <c r="Q2" s="165"/>
    </row>
    <row r="3" spans="1:17" ht="15.75" x14ac:dyDescent="0.25">
      <c r="A3" s="163" t="s">
        <v>51</v>
      </c>
      <c r="B3" s="37"/>
      <c r="C3" s="37"/>
      <c r="D3" s="37"/>
      <c r="E3" s="37"/>
      <c r="F3" s="37"/>
      <c r="G3" s="37"/>
      <c r="H3" s="37"/>
      <c r="I3" s="165"/>
      <c r="J3" s="165"/>
      <c r="K3" s="165"/>
      <c r="L3" s="165"/>
      <c r="M3" s="165"/>
      <c r="N3" s="165"/>
      <c r="O3" s="165"/>
      <c r="P3" s="165"/>
      <c r="Q3" s="165"/>
    </row>
    <row r="5" spans="1:17" s="17" customFormat="1" ht="22.5" x14ac:dyDescent="0.3">
      <c r="A5" s="12" t="s">
        <v>270</v>
      </c>
      <c r="B5" s="171"/>
      <c r="C5" s="171"/>
      <c r="D5" s="171"/>
      <c r="E5" s="171"/>
      <c r="F5" s="171"/>
      <c r="G5" s="171"/>
      <c r="H5" s="171"/>
      <c r="I5" s="171"/>
      <c r="J5" s="165"/>
      <c r="K5" s="165"/>
      <c r="L5" s="165"/>
      <c r="M5" s="165"/>
      <c r="N5" s="165"/>
      <c r="O5" s="165"/>
      <c r="P5" s="165"/>
      <c r="Q5" s="165"/>
    </row>
    <row r="6" spans="1:17" s="17" customFormat="1" x14ac:dyDescent="0.25">
      <c r="A6" s="2" t="s">
        <v>271</v>
      </c>
      <c r="B6" s="165"/>
      <c r="C6" s="165"/>
      <c r="D6" s="165"/>
      <c r="E6" s="165"/>
      <c r="F6" s="165"/>
      <c r="G6" s="165"/>
      <c r="H6" s="165"/>
      <c r="I6" s="165"/>
      <c r="J6" s="165"/>
      <c r="K6" s="165"/>
      <c r="L6" s="165"/>
      <c r="M6" s="165"/>
      <c r="N6" s="165"/>
      <c r="O6" s="165"/>
      <c r="P6" s="165"/>
      <c r="Q6" s="165"/>
    </row>
    <row r="7" spans="1:17" s="17" customFormat="1" x14ac:dyDescent="0.25">
      <c r="A7" s="19" t="s">
        <v>272</v>
      </c>
      <c r="B7" s="171"/>
      <c r="C7" s="171"/>
      <c r="D7" s="171"/>
      <c r="E7" s="171"/>
      <c r="F7" s="171"/>
      <c r="G7" s="165"/>
      <c r="H7" s="165"/>
      <c r="I7" s="165"/>
      <c r="J7" s="165"/>
      <c r="K7" s="165"/>
      <c r="L7" s="165"/>
      <c r="M7" s="165"/>
      <c r="N7" s="165"/>
      <c r="O7" s="165"/>
      <c r="P7" s="165"/>
      <c r="Q7" s="165"/>
    </row>
    <row r="8" spans="1:17" s="17" customFormat="1" ht="15.75" thickBot="1" x14ac:dyDescent="0.3">
      <c r="A8" s="171"/>
      <c r="B8" s="171"/>
      <c r="C8" s="171"/>
      <c r="D8" s="171"/>
      <c r="E8" s="171"/>
      <c r="F8" s="171"/>
      <c r="G8" s="165"/>
      <c r="H8" s="165"/>
      <c r="I8" s="165"/>
      <c r="J8" s="165"/>
      <c r="K8" s="45"/>
      <c r="L8" s="172" t="s">
        <v>155</v>
      </c>
      <c r="M8" s="172"/>
      <c r="N8" s="172"/>
      <c r="O8" s="173" t="s">
        <v>156</v>
      </c>
      <c r="P8" s="173"/>
      <c r="Q8" s="173"/>
    </row>
    <row r="9" spans="1:17" s="17" customFormat="1" ht="15.75" thickBot="1" x14ac:dyDescent="0.3">
      <c r="A9" s="4" t="s">
        <v>157</v>
      </c>
      <c r="B9" s="174" t="s">
        <v>158</v>
      </c>
      <c r="C9" s="175"/>
      <c r="D9" s="5" t="s">
        <v>159</v>
      </c>
      <c r="E9" s="5" t="s">
        <v>160</v>
      </c>
      <c r="F9" s="174" t="s">
        <v>161</v>
      </c>
      <c r="G9" s="175"/>
      <c r="H9" s="5" t="s">
        <v>159</v>
      </c>
      <c r="I9" s="5" t="s">
        <v>160</v>
      </c>
      <c r="J9" s="165"/>
      <c r="K9" s="166" t="s">
        <v>157</v>
      </c>
      <c r="L9" s="46" t="s">
        <v>162</v>
      </c>
      <c r="M9" s="166" t="s">
        <v>163</v>
      </c>
      <c r="N9" s="166" t="s">
        <v>164</v>
      </c>
      <c r="O9" s="44" t="s">
        <v>165</v>
      </c>
      <c r="P9" s="167" t="s">
        <v>163</v>
      </c>
      <c r="Q9" s="167" t="s">
        <v>164</v>
      </c>
    </row>
    <row r="10" spans="1:17" s="17" customFormat="1" ht="15.75" thickBot="1" x14ac:dyDescent="0.3">
      <c r="A10" s="11" t="s">
        <v>273</v>
      </c>
      <c r="B10" s="111">
        <v>29</v>
      </c>
      <c r="C10" s="113">
        <f>B10/$B$22</f>
        <v>0.18124999999999999</v>
      </c>
      <c r="D10" s="114">
        <v>0.1</v>
      </c>
      <c r="E10" s="114">
        <v>0.23</v>
      </c>
      <c r="F10" s="111">
        <v>52</v>
      </c>
      <c r="G10" s="114">
        <f>F10/$F$22</f>
        <v>0.31515151515151513</v>
      </c>
      <c r="H10" s="123">
        <v>0.25</v>
      </c>
      <c r="I10" s="123">
        <v>0.41</v>
      </c>
      <c r="J10" s="165"/>
      <c r="K10" s="48" t="s">
        <v>273</v>
      </c>
      <c r="L10" s="126">
        <f>C10</f>
        <v>0.18124999999999999</v>
      </c>
      <c r="M10" s="117">
        <f>C10-D10</f>
        <v>8.1249999999999989E-2</v>
      </c>
      <c r="N10" s="117">
        <f>E10-C10</f>
        <v>4.8750000000000016E-2</v>
      </c>
      <c r="O10" s="127">
        <f>G10</f>
        <v>0.31515151515151513</v>
      </c>
      <c r="P10" s="119">
        <f>G10-H10</f>
        <v>6.5151515151515127E-2</v>
      </c>
      <c r="Q10" s="119">
        <f>I10-G10</f>
        <v>9.4848484848484849E-2</v>
      </c>
    </row>
    <row r="11" spans="1:17" s="17" customFormat="1" ht="15.75" thickBot="1" x14ac:dyDescent="0.3">
      <c r="A11" s="11" t="s">
        <v>274</v>
      </c>
      <c r="B11" s="111">
        <v>37</v>
      </c>
      <c r="C11" s="113">
        <f t="shared" ref="C11:C21" si="0">B11/$B$22</f>
        <v>0.23125000000000001</v>
      </c>
      <c r="D11" s="114">
        <v>0.18</v>
      </c>
      <c r="E11" s="114">
        <v>0.28000000000000003</v>
      </c>
      <c r="F11" s="111">
        <v>32</v>
      </c>
      <c r="G11" s="114">
        <f t="shared" ref="G11:G21" si="1">F11/$F$22</f>
        <v>0.19393939393939394</v>
      </c>
      <c r="H11" s="114">
        <v>0.15</v>
      </c>
      <c r="I11" s="114">
        <v>0.24</v>
      </c>
      <c r="J11" s="165"/>
      <c r="K11" s="48" t="s">
        <v>274</v>
      </c>
      <c r="L11" s="126">
        <f t="shared" ref="L11:L21" si="2">C11</f>
        <v>0.23125000000000001</v>
      </c>
      <c r="M11" s="117">
        <f t="shared" ref="M11:M21" si="3">C11-D11</f>
        <v>5.1250000000000018E-2</v>
      </c>
      <c r="N11" s="117">
        <f t="shared" ref="N11:N21" si="4">E11-C11</f>
        <v>4.8750000000000016E-2</v>
      </c>
      <c r="O11" s="127">
        <f t="shared" ref="O11:O21" si="5">G11</f>
        <v>0.19393939393939394</v>
      </c>
      <c r="P11" s="119">
        <f t="shared" ref="P11:P21" si="6">G11-H11</f>
        <v>4.3939393939393945E-2</v>
      </c>
      <c r="Q11" s="119">
        <f t="shared" ref="Q11:Q21" si="7">I11-G11</f>
        <v>4.6060606060606052E-2</v>
      </c>
    </row>
    <row r="12" spans="1:17" s="17" customFormat="1" ht="15.75" thickBot="1" x14ac:dyDescent="0.3">
      <c r="A12" s="11" t="s">
        <v>275</v>
      </c>
      <c r="B12" s="111">
        <v>12</v>
      </c>
      <c r="C12" s="113">
        <f t="shared" si="0"/>
        <v>7.4999999999999997E-2</v>
      </c>
      <c r="D12" s="114">
        <v>0.03</v>
      </c>
      <c r="E12" s="114">
        <v>0.1</v>
      </c>
      <c r="F12" s="111">
        <v>16</v>
      </c>
      <c r="G12" s="114">
        <f t="shared" si="1"/>
        <v>9.696969696969697E-2</v>
      </c>
      <c r="H12" s="114">
        <v>7.0000000000000007E-2</v>
      </c>
      <c r="I12" s="114">
        <v>0.14000000000000001</v>
      </c>
      <c r="J12" s="165"/>
      <c r="K12" s="48" t="s">
        <v>275</v>
      </c>
      <c r="L12" s="126">
        <f t="shared" si="2"/>
        <v>7.4999999999999997E-2</v>
      </c>
      <c r="M12" s="117">
        <f t="shared" si="3"/>
        <v>4.4999999999999998E-2</v>
      </c>
      <c r="N12" s="117">
        <f t="shared" si="4"/>
        <v>2.5000000000000008E-2</v>
      </c>
      <c r="O12" s="127">
        <f t="shared" si="5"/>
        <v>9.696969696969697E-2</v>
      </c>
      <c r="P12" s="119">
        <f t="shared" si="6"/>
        <v>2.6969696969696963E-2</v>
      </c>
      <c r="Q12" s="119">
        <f t="shared" si="7"/>
        <v>4.3030303030303044E-2</v>
      </c>
    </row>
    <row r="13" spans="1:17" s="17" customFormat="1" ht="15.75" thickBot="1" x14ac:dyDescent="0.3">
      <c r="A13" s="11" t="s">
        <v>276</v>
      </c>
      <c r="B13" s="111">
        <v>5</v>
      </c>
      <c r="C13" s="113">
        <f t="shared" si="0"/>
        <v>3.125E-2</v>
      </c>
      <c r="D13" s="114">
        <v>0.01</v>
      </c>
      <c r="E13" s="114">
        <v>0.04</v>
      </c>
      <c r="F13" s="111">
        <v>2</v>
      </c>
      <c r="G13" s="114">
        <f t="shared" si="1"/>
        <v>1.2121212121212121E-2</v>
      </c>
      <c r="H13" s="114">
        <v>0</v>
      </c>
      <c r="I13" s="114">
        <v>0.02</v>
      </c>
      <c r="J13" s="165"/>
      <c r="K13" s="48" t="s">
        <v>276</v>
      </c>
      <c r="L13" s="126">
        <f t="shared" si="2"/>
        <v>3.125E-2</v>
      </c>
      <c r="M13" s="117">
        <f t="shared" si="3"/>
        <v>2.1249999999999998E-2</v>
      </c>
      <c r="N13" s="117">
        <f t="shared" si="4"/>
        <v>8.7500000000000008E-3</v>
      </c>
      <c r="O13" s="127">
        <f t="shared" si="5"/>
        <v>1.2121212121212121E-2</v>
      </c>
      <c r="P13" s="119">
        <f t="shared" si="6"/>
        <v>1.2121212121212121E-2</v>
      </c>
      <c r="Q13" s="119">
        <f t="shared" si="7"/>
        <v>7.8787878787878792E-3</v>
      </c>
    </row>
    <row r="14" spans="1:17" s="17" customFormat="1" ht="15.75" thickBot="1" x14ac:dyDescent="0.3">
      <c r="A14" s="11" t="s">
        <v>277</v>
      </c>
      <c r="B14" s="111">
        <v>5</v>
      </c>
      <c r="C14" s="113">
        <f t="shared" si="0"/>
        <v>3.125E-2</v>
      </c>
      <c r="D14" s="114">
        <v>5.0000000000000001E-3</v>
      </c>
      <c r="E14" s="114">
        <v>4.4999999999999998E-2</v>
      </c>
      <c r="F14" s="111">
        <v>4</v>
      </c>
      <c r="G14" s="114">
        <f t="shared" si="1"/>
        <v>2.4242424242424242E-2</v>
      </c>
      <c r="H14" s="114">
        <v>0.01</v>
      </c>
      <c r="I14" s="114">
        <v>0.05</v>
      </c>
      <c r="J14" s="165"/>
      <c r="K14" s="48" t="s">
        <v>277</v>
      </c>
      <c r="L14" s="126">
        <f t="shared" si="2"/>
        <v>3.125E-2</v>
      </c>
      <c r="M14" s="117">
        <f t="shared" si="3"/>
        <v>2.6249999999999999E-2</v>
      </c>
      <c r="N14" s="117">
        <f t="shared" si="4"/>
        <v>1.3749999999999998E-2</v>
      </c>
      <c r="O14" s="127">
        <f t="shared" si="5"/>
        <v>2.4242424242424242E-2</v>
      </c>
      <c r="P14" s="119">
        <f t="shared" si="6"/>
        <v>1.4242424242424242E-2</v>
      </c>
      <c r="Q14" s="119">
        <f t="shared" si="7"/>
        <v>2.575757575757576E-2</v>
      </c>
    </row>
    <row r="15" spans="1:17" s="17" customFormat="1" ht="15.75" thickBot="1" x14ac:dyDescent="0.3">
      <c r="A15" s="11" t="s">
        <v>278</v>
      </c>
      <c r="B15" s="111">
        <v>22</v>
      </c>
      <c r="C15" s="113">
        <f t="shared" si="0"/>
        <v>0.13750000000000001</v>
      </c>
      <c r="D15" s="114">
        <v>0.11</v>
      </c>
      <c r="E15" s="114">
        <v>0.2</v>
      </c>
      <c r="F15" s="111">
        <v>21</v>
      </c>
      <c r="G15" s="114">
        <f t="shared" si="1"/>
        <v>0.12727272727272726</v>
      </c>
      <c r="H15" s="114">
        <v>0.09</v>
      </c>
      <c r="I15" s="114">
        <v>0.17</v>
      </c>
      <c r="J15" s="165"/>
      <c r="K15" s="48" t="s">
        <v>278</v>
      </c>
      <c r="L15" s="126">
        <f t="shared" si="2"/>
        <v>0.13750000000000001</v>
      </c>
      <c r="M15" s="117">
        <f t="shared" si="3"/>
        <v>2.7500000000000011E-2</v>
      </c>
      <c r="N15" s="117">
        <f t="shared" si="4"/>
        <v>6.25E-2</v>
      </c>
      <c r="O15" s="127">
        <f t="shared" si="5"/>
        <v>0.12727272727272726</v>
      </c>
      <c r="P15" s="119">
        <f t="shared" si="6"/>
        <v>3.7272727272727263E-2</v>
      </c>
      <c r="Q15" s="119">
        <f t="shared" si="7"/>
        <v>4.2727272727272753E-2</v>
      </c>
    </row>
    <row r="16" spans="1:17" s="17" customFormat="1" ht="15.75" thickBot="1" x14ac:dyDescent="0.3">
      <c r="A16" s="11" t="s">
        <v>279</v>
      </c>
      <c r="B16" s="111">
        <v>3</v>
      </c>
      <c r="C16" s="113">
        <f t="shared" si="0"/>
        <v>1.8749999999999999E-2</v>
      </c>
      <c r="D16" s="114">
        <v>0</v>
      </c>
      <c r="E16" s="114">
        <v>0.04</v>
      </c>
      <c r="F16" s="111">
        <v>4</v>
      </c>
      <c r="G16" s="114">
        <f t="shared" si="1"/>
        <v>2.4242424242424242E-2</v>
      </c>
      <c r="H16" s="114">
        <v>0</v>
      </c>
      <c r="I16" s="114">
        <v>0.03</v>
      </c>
      <c r="J16" s="165"/>
      <c r="K16" s="48" t="s">
        <v>279</v>
      </c>
      <c r="L16" s="126">
        <f>C16</f>
        <v>1.8749999999999999E-2</v>
      </c>
      <c r="M16" s="117">
        <f t="shared" si="3"/>
        <v>1.8749999999999999E-2</v>
      </c>
      <c r="N16" s="117">
        <f t="shared" si="4"/>
        <v>2.1250000000000002E-2</v>
      </c>
      <c r="O16" s="127">
        <f t="shared" si="5"/>
        <v>2.4242424242424242E-2</v>
      </c>
      <c r="P16" s="119">
        <f t="shared" si="6"/>
        <v>2.4242424242424242E-2</v>
      </c>
      <c r="Q16" s="119">
        <f t="shared" si="7"/>
        <v>5.7575757575757565E-3</v>
      </c>
    </row>
    <row r="17" spans="1:17" s="17" customFormat="1" ht="15.75" thickBot="1" x14ac:dyDescent="0.3">
      <c r="A17" s="11" t="s">
        <v>280</v>
      </c>
      <c r="B17" s="111">
        <v>4</v>
      </c>
      <c r="C17" s="113">
        <f t="shared" si="0"/>
        <v>2.5000000000000001E-2</v>
      </c>
      <c r="D17" s="114">
        <v>3.0000000000000001E-3</v>
      </c>
      <c r="E17" s="114">
        <v>5.5E-2</v>
      </c>
      <c r="F17" s="111">
        <v>2</v>
      </c>
      <c r="G17" s="114">
        <f t="shared" si="1"/>
        <v>1.2121212121212121E-2</v>
      </c>
      <c r="H17" s="114">
        <v>0</v>
      </c>
      <c r="I17" s="114">
        <v>0.04</v>
      </c>
      <c r="J17" s="165"/>
      <c r="K17" s="48" t="s">
        <v>280</v>
      </c>
      <c r="L17" s="126">
        <f t="shared" si="2"/>
        <v>2.5000000000000001E-2</v>
      </c>
      <c r="M17" s="117">
        <f t="shared" si="3"/>
        <v>2.2000000000000002E-2</v>
      </c>
      <c r="N17" s="117">
        <f t="shared" si="4"/>
        <v>0.03</v>
      </c>
      <c r="O17" s="127">
        <f t="shared" si="5"/>
        <v>1.2121212121212121E-2</v>
      </c>
      <c r="P17" s="119">
        <f t="shared" si="6"/>
        <v>1.2121212121212121E-2</v>
      </c>
      <c r="Q17" s="119">
        <f t="shared" si="7"/>
        <v>2.7878787878787878E-2</v>
      </c>
    </row>
    <row r="18" spans="1:17" s="17" customFormat="1" ht="15.75" thickBot="1" x14ac:dyDescent="0.3">
      <c r="A18" s="11" t="s">
        <v>281</v>
      </c>
      <c r="B18" s="111">
        <v>2</v>
      </c>
      <c r="C18" s="113">
        <f t="shared" si="0"/>
        <v>1.2500000000000001E-2</v>
      </c>
      <c r="D18" s="114">
        <v>1E-3</v>
      </c>
      <c r="E18" s="114">
        <v>0.04</v>
      </c>
      <c r="F18" s="111">
        <v>5</v>
      </c>
      <c r="G18" s="114">
        <f t="shared" si="1"/>
        <v>3.0303030303030304E-2</v>
      </c>
      <c r="H18" s="114">
        <v>1.4999999999999999E-2</v>
      </c>
      <c r="I18" s="114">
        <v>0.06</v>
      </c>
      <c r="J18" s="165"/>
      <c r="K18" s="48" t="s">
        <v>281</v>
      </c>
      <c r="L18" s="126">
        <f t="shared" si="2"/>
        <v>1.2500000000000001E-2</v>
      </c>
      <c r="M18" s="117">
        <f t="shared" si="3"/>
        <v>1.15E-2</v>
      </c>
      <c r="N18" s="117">
        <f t="shared" si="4"/>
        <v>2.75E-2</v>
      </c>
      <c r="O18" s="127">
        <f t="shared" si="5"/>
        <v>3.0303030303030304E-2</v>
      </c>
      <c r="P18" s="119">
        <f t="shared" si="6"/>
        <v>1.5303030303030304E-2</v>
      </c>
      <c r="Q18" s="119">
        <f t="shared" si="7"/>
        <v>2.9696969696969694E-2</v>
      </c>
    </row>
    <row r="19" spans="1:17" s="17" customFormat="1" ht="33" customHeight="1" thickBot="1" x14ac:dyDescent="0.3">
      <c r="A19" s="63" t="s">
        <v>282</v>
      </c>
      <c r="B19" s="111">
        <v>12</v>
      </c>
      <c r="C19" s="113">
        <f t="shared" si="0"/>
        <v>7.4999999999999997E-2</v>
      </c>
      <c r="D19" s="114">
        <v>0.02</v>
      </c>
      <c r="E19" s="114">
        <v>0.14000000000000001</v>
      </c>
      <c r="F19" s="111">
        <v>17</v>
      </c>
      <c r="G19" s="114">
        <f t="shared" si="1"/>
        <v>0.10303030303030303</v>
      </c>
      <c r="H19" s="114">
        <v>0.05</v>
      </c>
      <c r="I19" s="114">
        <v>0.13</v>
      </c>
      <c r="J19" s="165"/>
      <c r="K19" s="64" t="s">
        <v>282</v>
      </c>
      <c r="L19" s="126">
        <f t="shared" si="2"/>
        <v>7.4999999999999997E-2</v>
      </c>
      <c r="M19" s="117">
        <f t="shared" si="3"/>
        <v>5.4999999999999993E-2</v>
      </c>
      <c r="N19" s="117">
        <f t="shared" si="4"/>
        <v>6.5000000000000016E-2</v>
      </c>
      <c r="O19" s="127">
        <f t="shared" si="5"/>
        <v>0.10303030303030303</v>
      </c>
      <c r="P19" s="119">
        <f t="shared" si="6"/>
        <v>5.3030303030303025E-2</v>
      </c>
      <c r="Q19" s="119">
        <f t="shared" si="7"/>
        <v>2.6969696969696977E-2</v>
      </c>
    </row>
    <row r="20" spans="1:17" s="17" customFormat="1" ht="15.75" thickBot="1" x14ac:dyDescent="0.3">
      <c r="A20" s="11" t="s">
        <v>283</v>
      </c>
      <c r="B20" s="111">
        <v>25</v>
      </c>
      <c r="C20" s="113">
        <f t="shared" si="0"/>
        <v>0.15625</v>
      </c>
      <c r="D20" s="114">
        <v>0.1</v>
      </c>
      <c r="E20" s="114">
        <v>0.23</v>
      </c>
      <c r="F20" s="111">
        <v>9</v>
      </c>
      <c r="G20" s="114">
        <f t="shared" si="1"/>
        <v>5.4545454545454543E-2</v>
      </c>
      <c r="H20" s="114">
        <v>0.02</v>
      </c>
      <c r="I20" s="114">
        <v>0.09</v>
      </c>
      <c r="J20" s="165"/>
      <c r="K20" s="48" t="s">
        <v>283</v>
      </c>
      <c r="L20" s="126">
        <f t="shared" si="2"/>
        <v>0.15625</v>
      </c>
      <c r="M20" s="117">
        <f t="shared" si="3"/>
        <v>5.6249999999999994E-2</v>
      </c>
      <c r="N20" s="117">
        <f t="shared" si="4"/>
        <v>7.375000000000001E-2</v>
      </c>
      <c r="O20" s="127">
        <f t="shared" si="5"/>
        <v>5.4545454545454543E-2</v>
      </c>
      <c r="P20" s="119">
        <f t="shared" si="6"/>
        <v>3.4545454545454546E-2</v>
      </c>
      <c r="Q20" s="119">
        <f t="shared" si="7"/>
        <v>3.5454545454545454E-2</v>
      </c>
    </row>
    <row r="21" spans="1:17" s="17" customFormat="1" ht="15.75" thickBot="1" x14ac:dyDescent="0.3">
      <c r="A21" s="11" t="s">
        <v>284</v>
      </c>
      <c r="B21" s="111">
        <v>4</v>
      </c>
      <c r="C21" s="113">
        <f t="shared" si="0"/>
        <v>2.5000000000000001E-2</v>
      </c>
      <c r="D21" s="114">
        <v>0.01</v>
      </c>
      <c r="E21" s="114">
        <v>0.06</v>
      </c>
      <c r="F21" s="111">
        <v>1</v>
      </c>
      <c r="G21" s="114">
        <f t="shared" si="1"/>
        <v>6.0606060606060606E-3</v>
      </c>
      <c r="H21" s="114">
        <v>1E-3</v>
      </c>
      <c r="I21" s="114">
        <v>0.04</v>
      </c>
      <c r="J21" s="165"/>
      <c r="K21" s="48" t="s">
        <v>284</v>
      </c>
      <c r="L21" s="126">
        <f t="shared" si="2"/>
        <v>2.5000000000000001E-2</v>
      </c>
      <c r="M21" s="117">
        <f t="shared" si="3"/>
        <v>1.5000000000000001E-2</v>
      </c>
      <c r="N21" s="117">
        <f t="shared" si="4"/>
        <v>3.4999999999999996E-2</v>
      </c>
      <c r="O21" s="127">
        <f t="shared" si="5"/>
        <v>6.0606060606060606E-3</v>
      </c>
      <c r="P21" s="119">
        <f t="shared" si="6"/>
        <v>5.0606060606060606E-3</v>
      </c>
      <c r="Q21" s="119">
        <f t="shared" si="7"/>
        <v>3.3939393939393943E-2</v>
      </c>
    </row>
    <row r="22" spans="1:17" s="17" customFormat="1" ht="15.75" thickBot="1" x14ac:dyDescent="0.3">
      <c r="A22" s="20" t="s">
        <v>168</v>
      </c>
      <c r="B22" s="111">
        <f>SUM(B10:B21)</f>
        <v>160</v>
      </c>
      <c r="C22" s="113"/>
      <c r="D22" s="116"/>
      <c r="E22" s="116"/>
      <c r="F22" s="111">
        <f>SUM(F10:F21)</f>
        <v>165</v>
      </c>
      <c r="G22" s="113"/>
      <c r="H22" s="116"/>
      <c r="I22" s="116"/>
      <c r="J22" s="165"/>
      <c r="K22" s="62" t="s">
        <v>168</v>
      </c>
      <c r="L22" s="128">
        <f>SUM(L10:L21)</f>
        <v>1</v>
      </c>
      <c r="M22" s="129"/>
      <c r="N22" s="129"/>
      <c r="O22" s="127">
        <f>SUM(O10:O21)</f>
        <v>0.99999999999999989</v>
      </c>
      <c r="P22" s="130"/>
      <c r="Q22" s="130"/>
    </row>
    <row r="23" spans="1:17" x14ac:dyDescent="0.25">
      <c r="A23" s="165"/>
      <c r="B23" s="35"/>
      <c r="C23" s="35"/>
      <c r="D23" s="35"/>
      <c r="E23" s="35"/>
      <c r="F23" s="35"/>
      <c r="G23" s="35"/>
      <c r="H23" s="35"/>
      <c r="I23" s="35"/>
      <c r="J23" s="165"/>
      <c r="K23" s="61"/>
      <c r="L23" s="61"/>
      <c r="M23" s="61"/>
      <c r="N23" s="61"/>
      <c r="O23" s="61"/>
      <c r="P23" s="61"/>
      <c r="Q23" s="61"/>
    </row>
    <row r="24" spans="1:17" x14ac:dyDescent="0.25">
      <c r="A24" s="165"/>
      <c r="B24" s="165"/>
      <c r="C24" s="165"/>
      <c r="D24" s="165"/>
      <c r="E24" s="165"/>
      <c r="F24" s="165"/>
      <c r="G24" s="165"/>
      <c r="H24" s="165"/>
      <c r="I24" s="165"/>
      <c r="J24" s="165"/>
      <c r="K24" s="60"/>
      <c r="L24" s="60"/>
      <c r="M24" s="60"/>
      <c r="N24" s="60"/>
      <c r="O24" s="60"/>
      <c r="P24" s="60"/>
      <c r="Q24" s="60"/>
    </row>
  </sheetData>
  <mergeCells count="4">
    <mergeCell ref="B9:C9"/>
    <mergeCell ref="F9:G9"/>
    <mergeCell ref="L8:N8"/>
    <mergeCell ref="O8:Q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812F1-56E6-408A-BB8C-647DED1B0303}">
  <dimension ref="A1:V163"/>
  <sheetViews>
    <sheetView tabSelected="1" zoomScaleNormal="100" workbookViewId="0">
      <selection activeCell="H4" sqref="H4"/>
    </sheetView>
  </sheetViews>
  <sheetFormatPr defaultColWidth="9.140625" defaultRowHeight="15" x14ac:dyDescent="0.25"/>
  <cols>
    <col min="1" max="1" width="45.85546875" style="10" customWidth="1"/>
    <col min="2" max="2" width="9.140625" style="67"/>
    <col min="3" max="3" width="12" style="10" bestFit="1" customWidth="1"/>
    <col min="4" max="4" width="11.5703125" style="10" bestFit="1" customWidth="1"/>
    <col min="5" max="5" width="13.28515625" style="10" bestFit="1" customWidth="1"/>
    <col min="6" max="6" width="13.5703125" style="70" bestFit="1" customWidth="1"/>
    <col min="7" max="10" width="9.140625" style="10"/>
    <col min="11" max="11" width="51.140625" style="10" customWidth="1"/>
    <col min="12" max="16384" width="9.140625" style="10"/>
  </cols>
  <sheetData>
    <row r="1" spans="1:17" ht="30" x14ac:dyDescent="0.4">
      <c r="A1" s="1" t="s">
        <v>285</v>
      </c>
      <c r="C1" s="165"/>
      <c r="D1" s="165"/>
      <c r="E1" s="165"/>
      <c r="G1" s="165"/>
      <c r="H1" s="165"/>
      <c r="I1" s="165"/>
      <c r="J1" s="165"/>
      <c r="K1" s="165"/>
      <c r="L1" s="165"/>
      <c r="M1" s="165"/>
      <c r="N1" s="165"/>
      <c r="O1" s="165"/>
      <c r="P1" s="165"/>
      <c r="Q1" s="165"/>
    </row>
    <row r="2" spans="1:17" ht="8.25" customHeight="1" x14ac:dyDescent="0.25">
      <c r="A2" s="8"/>
      <c r="B2" s="68"/>
      <c r="C2" s="8"/>
      <c r="D2" s="8"/>
      <c r="E2" s="8"/>
      <c r="F2" s="71"/>
      <c r="G2" s="8"/>
      <c r="H2" s="165"/>
      <c r="I2" s="165"/>
      <c r="J2" s="165"/>
      <c r="K2" s="165"/>
      <c r="L2" s="165"/>
      <c r="M2" s="165"/>
      <c r="N2" s="165"/>
      <c r="O2" s="165"/>
      <c r="P2" s="165"/>
      <c r="Q2" s="165"/>
    </row>
    <row r="3" spans="1:17" ht="15.75" x14ac:dyDescent="0.25">
      <c r="A3" s="162" t="s">
        <v>286</v>
      </c>
      <c r="C3" s="165"/>
      <c r="D3" s="165"/>
      <c r="E3" s="165"/>
      <c r="G3" s="165"/>
      <c r="H3" s="165"/>
      <c r="I3" s="165"/>
      <c r="J3" s="165"/>
      <c r="K3" s="165"/>
      <c r="L3" s="165"/>
      <c r="M3" s="165"/>
      <c r="N3" s="165"/>
      <c r="O3" s="165"/>
      <c r="P3" s="165"/>
      <c r="Q3" s="165"/>
    </row>
    <row r="5" spans="1:17" s="13" customFormat="1" ht="22.5" x14ac:dyDescent="0.3">
      <c r="A5" s="12" t="s">
        <v>287</v>
      </c>
      <c r="B5" s="69"/>
      <c r="C5" s="171"/>
      <c r="D5" s="171"/>
      <c r="E5" s="171"/>
      <c r="F5" s="70"/>
      <c r="G5" s="171"/>
      <c r="H5" s="171"/>
      <c r="I5" s="171"/>
      <c r="J5" s="171"/>
      <c r="K5" s="171"/>
      <c r="L5" s="171"/>
      <c r="M5" s="171"/>
      <c r="N5" s="171"/>
      <c r="O5" s="171"/>
      <c r="P5" s="171"/>
      <c r="Q5" s="171"/>
    </row>
    <row r="6" spans="1:17" s="17" customFormat="1" x14ac:dyDescent="0.25">
      <c r="A6" s="2" t="s">
        <v>288</v>
      </c>
      <c r="B6" s="67"/>
      <c r="C6" s="165"/>
      <c r="D6" s="165"/>
      <c r="E6" s="165"/>
      <c r="F6" s="70"/>
      <c r="G6" s="165"/>
      <c r="H6" s="165"/>
      <c r="I6" s="165"/>
      <c r="J6" s="165"/>
      <c r="K6" s="165"/>
      <c r="L6" s="165"/>
      <c r="M6" s="165"/>
      <c r="N6" s="165"/>
      <c r="O6" s="165"/>
      <c r="P6" s="165"/>
      <c r="Q6" s="165"/>
    </row>
    <row r="7" spans="1:17" s="17" customFormat="1" x14ac:dyDescent="0.25">
      <c r="A7" s="19" t="s">
        <v>289</v>
      </c>
      <c r="B7" s="69"/>
      <c r="C7" s="171"/>
      <c r="D7" s="171"/>
      <c r="E7" s="171"/>
      <c r="F7" s="70"/>
      <c r="G7" s="165"/>
      <c r="H7" s="165"/>
      <c r="I7" s="165"/>
      <c r="J7" s="165"/>
      <c r="K7" s="165"/>
      <c r="L7" s="165"/>
      <c r="M7" s="165"/>
      <c r="N7" s="165"/>
      <c r="O7" s="165"/>
      <c r="P7" s="165"/>
      <c r="Q7" s="165"/>
    </row>
    <row r="8" spans="1:17" s="17" customFormat="1" ht="15.75" thickBot="1" x14ac:dyDescent="0.3">
      <c r="A8" s="171"/>
      <c r="B8" s="69"/>
      <c r="C8" s="171"/>
      <c r="D8" s="171"/>
      <c r="E8" s="171"/>
      <c r="F8" s="70"/>
      <c r="G8" s="165"/>
      <c r="H8" s="165"/>
      <c r="I8" s="165"/>
      <c r="J8" s="165"/>
      <c r="K8" s="45"/>
      <c r="L8" s="166" t="s">
        <v>155</v>
      </c>
      <c r="M8" s="166"/>
      <c r="N8" s="53"/>
      <c r="O8" s="167" t="s">
        <v>156</v>
      </c>
      <c r="P8" s="167"/>
      <c r="Q8" s="167"/>
    </row>
    <row r="9" spans="1:17" s="17" customFormat="1" ht="15.75" thickBot="1" x14ac:dyDescent="0.3">
      <c r="A9" s="4" t="s">
        <v>157</v>
      </c>
      <c r="B9" s="174" t="s">
        <v>158</v>
      </c>
      <c r="C9" s="175"/>
      <c r="D9" s="5" t="s">
        <v>159</v>
      </c>
      <c r="E9" s="5" t="s">
        <v>160</v>
      </c>
      <c r="F9" s="174" t="s">
        <v>161</v>
      </c>
      <c r="G9" s="175"/>
      <c r="H9" s="5" t="s">
        <v>159</v>
      </c>
      <c r="I9" s="5" t="s">
        <v>160</v>
      </c>
      <c r="J9" s="165"/>
      <c r="K9" s="166" t="s">
        <v>157</v>
      </c>
      <c r="L9" s="46" t="s">
        <v>162</v>
      </c>
      <c r="M9" s="166" t="s">
        <v>163</v>
      </c>
      <c r="N9" s="53" t="s">
        <v>164</v>
      </c>
      <c r="O9" s="44" t="s">
        <v>165</v>
      </c>
      <c r="P9" s="167" t="s">
        <v>163</v>
      </c>
      <c r="Q9" s="167" t="s">
        <v>164</v>
      </c>
    </row>
    <row r="10" spans="1:17" s="17" customFormat="1" ht="15.75" thickBot="1" x14ac:dyDescent="0.3">
      <c r="A10" s="6" t="s">
        <v>166</v>
      </c>
      <c r="B10" s="125">
        <v>72</v>
      </c>
      <c r="C10" s="110">
        <f>B10/$B$12</f>
        <v>0.75</v>
      </c>
      <c r="D10" s="110">
        <v>0.67</v>
      </c>
      <c r="E10" s="110">
        <v>0.81</v>
      </c>
      <c r="F10" s="131">
        <v>85</v>
      </c>
      <c r="G10" s="110">
        <f>F10/$F$12</f>
        <v>0.89473684210526316</v>
      </c>
      <c r="H10" s="124">
        <v>0.78</v>
      </c>
      <c r="I10" s="110">
        <v>0.96</v>
      </c>
      <c r="J10" s="165"/>
      <c r="K10" s="58" t="s">
        <v>166</v>
      </c>
      <c r="L10" s="117">
        <f>C10</f>
        <v>0.75</v>
      </c>
      <c r="M10" s="117">
        <f>C10-D10</f>
        <v>7.999999999999996E-2</v>
      </c>
      <c r="N10" s="118">
        <f>E10-C10</f>
        <v>6.0000000000000053E-2</v>
      </c>
      <c r="O10" s="119">
        <f>G10</f>
        <v>0.89473684210526316</v>
      </c>
      <c r="P10" s="119">
        <f>G10-H10</f>
        <v>0.11473684210526314</v>
      </c>
      <c r="Q10" s="119">
        <f>I10-G10</f>
        <v>6.5263157894736801E-2</v>
      </c>
    </row>
    <row r="11" spans="1:17" s="17" customFormat="1" ht="15.75" thickBot="1" x14ac:dyDescent="0.3">
      <c r="A11" s="6" t="s">
        <v>167</v>
      </c>
      <c r="B11" s="125">
        <v>24</v>
      </c>
      <c r="C11" s="110">
        <f>B11/$B$12</f>
        <v>0.25</v>
      </c>
      <c r="D11" s="110">
        <v>0.21</v>
      </c>
      <c r="E11" s="110">
        <v>0.3</v>
      </c>
      <c r="F11" s="131">
        <v>10</v>
      </c>
      <c r="G11" s="110">
        <f>F11/$F$12</f>
        <v>0.10526315789473684</v>
      </c>
      <c r="H11" s="124">
        <v>0.08</v>
      </c>
      <c r="I11" s="110">
        <v>0.18</v>
      </c>
      <c r="J11" s="165"/>
      <c r="K11" s="58" t="s">
        <v>167</v>
      </c>
      <c r="L11" s="117">
        <f t="shared" ref="L11" si="0">C11</f>
        <v>0.25</v>
      </c>
      <c r="M11" s="117">
        <f t="shared" ref="M11" si="1">C11-D11</f>
        <v>4.0000000000000008E-2</v>
      </c>
      <c r="N11" s="118">
        <f t="shared" ref="N11" si="2">E11-C11</f>
        <v>4.9999999999999989E-2</v>
      </c>
      <c r="O11" s="119">
        <f t="shared" ref="O11" si="3">G11</f>
        <v>0.10526315789473684</v>
      </c>
      <c r="P11" s="119">
        <f t="shared" ref="P11" si="4">G11-H11</f>
        <v>2.5263157894736835E-2</v>
      </c>
      <c r="Q11" s="119">
        <f t="shared" ref="Q11" si="5">I11-G11</f>
        <v>7.4736842105263157E-2</v>
      </c>
    </row>
    <row r="12" spans="1:17" s="17" customFormat="1" ht="15.75" thickBot="1" x14ac:dyDescent="0.3">
      <c r="A12" s="7" t="s">
        <v>168</v>
      </c>
      <c r="B12" s="125">
        <f>SUM(B10:B11)</f>
        <v>96</v>
      </c>
      <c r="C12" s="112"/>
      <c r="D12" s="112"/>
      <c r="E12" s="112"/>
      <c r="F12" s="131">
        <f>SUM(F10:F11)</f>
        <v>95</v>
      </c>
      <c r="G12" s="112"/>
      <c r="H12" s="111"/>
      <c r="I12" s="112"/>
      <c r="J12" s="165"/>
      <c r="K12" s="57" t="s">
        <v>168</v>
      </c>
      <c r="L12" s="117">
        <f>SUM(L10:L11)</f>
        <v>1</v>
      </c>
      <c r="M12" s="117"/>
      <c r="N12" s="118"/>
      <c r="O12" s="119">
        <f>SUM(O10:O11)</f>
        <v>1</v>
      </c>
      <c r="P12" s="119"/>
      <c r="Q12" s="119"/>
    </row>
    <row r="14" spans="1:17" s="13" customFormat="1" ht="22.5" x14ac:dyDescent="0.3">
      <c r="A14" s="12" t="s">
        <v>290</v>
      </c>
      <c r="B14" s="69"/>
      <c r="C14" s="171"/>
      <c r="D14" s="171"/>
      <c r="E14" s="171"/>
      <c r="F14" s="70"/>
      <c r="G14" s="171"/>
      <c r="H14" s="171"/>
      <c r="I14" s="171"/>
      <c r="J14" s="171"/>
      <c r="K14" s="165"/>
      <c r="L14" s="171"/>
      <c r="M14" s="171"/>
      <c r="N14" s="171"/>
      <c r="O14" s="171"/>
      <c r="P14" s="171"/>
      <c r="Q14" s="171"/>
    </row>
    <row r="15" spans="1:17" s="17" customFormat="1" x14ac:dyDescent="0.25">
      <c r="A15" s="2" t="s">
        <v>291</v>
      </c>
      <c r="B15" s="67"/>
      <c r="C15" s="165"/>
      <c r="D15" s="165"/>
      <c r="E15" s="165"/>
      <c r="F15" s="70"/>
      <c r="G15" s="165"/>
      <c r="H15" s="165"/>
      <c r="I15" s="165"/>
      <c r="J15" s="165"/>
      <c r="K15" s="165"/>
      <c r="L15" s="165"/>
      <c r="M15" s="165"/>
      <c r="N15" s="165"/>
      <c r="O15" s="165"/>
      <c r="P15" s="165"/>
      <c r="Q15" s="165"/>
    </row>
    <row r="16" spans="1:17" s="17" customFormat="1" x14ac:dyDescent="0.25">
      <c r="A16" s="19" t="s">
        <v>292</v>
      </c>
      <c r="B16" s="69"/>
      <c r="C16" s="171"/>
      <c r="D16" s="171"/>
      <c r="E16" s="171"/>
      <c r="F16" s="70"/>
      <c r="G16" s="165"/>
      <c r="H16" s="165"/>
      <c r="I16" s="165"/>
      <c r="J16" s="165"/>
      <c r="K16" s="165"/>
      <c r="L16" s="165"/>
      <c r="M16" s="165"/>
      <c r="N16" s="165"/>
      <c r="O16" s="165"/>
      <c r="P16" s="165"/>
      <c r="Q16" s="165"/>
    </row>
    <row r="17" spans="1:22" s="17" customFormat="1" x14ac:dyDescent="0.25">
      <c r="A17" s="165" t="s">
        <v>293</v>
      </c>
      <c r="B17" s="69"/>
      <c r="C17" s="171"/>
      <c r="D17" s="171"/>
      <c r="E17" s="171"/>
      <c r="F17" s="70"/>
      <c r="G17" s="165"/>
      <c r="H17" s="165"/>
      <c r="I17" s="165"/>
      <c r="J17" s="165"/>
      <c r="K17" s="165"/>
      <c r="L17" s="165"/>
      <c r="M17" s="165"/>
      <c r="N17" s="165"/>
      <c r="O17" s="165"/>
      <c r="P17" s="165"/>
      <c r="Q17" s="165"/>
      <c r="R17" s="165"/>
      <c r="S17" s="165"/>
      <c r="T17" s="165"/>
      <c r="U17" s="165"/>
      <c r="V17" s="165"/>
    </row>
    <row r="18" spans="1:22" s="17" customFormat="1" x14ac:dyDescent="0.25">
      <c r="A18" s="96" t="s">
        <v>294</v>
      </c>
      <c r="B18" s="69"/>
      <c r="C18" s="171"/>
      <c r="D18" s="171"/>
      <c r="E18" s="171"/>
      <c r="F18" s="70"/>
      <c r="G18" s="165"/>
      <c r="H18" s="165"/>
      <c r="I18" s="165"/>
      <c r="J18" s="165"/>
      <c r="K18" s="165"/>
      <c r="L18" s="165"/>
      <c r="M18" s="165"/>
      <c r="N18" s="165"/>
      <c r="O18" s="165"/>
      <c r="P18" s="165"/>
      <c r="Q18" s="165"/>
      <c r="R18" s="165"/>
      <c r="S18" s="165"/>
      <c r="T18" s="165"/>
      <c r="U18" s="165"/>
      <c r="V18" s="165"/>
    </row>
    <row r="19" spans="1:22" s="17" customFormat="1" x14ac:dyDescent="0.25">
      <c r="A19" s="171"/>
      <c r="B19" s="69"/>
      <c r="C19" s="171"/>
      <c r="D19" s="171"/>
      <c r="E19" s="171"/>
      <c r="F19" s="70"/>
      <c r="G19" s="165"/>
      <c r="H19" s="165"/>
      <c r="I19" s="165"/>
      <c r="J19" s="165"/>
      <c r="K19" s="165"/>
      <c r="L19" s="165"/>
      <c r="M19" s="165"/>
      <c r="N19" s="165"/>
      <c r="O19" s="165"/>
      <c r="P19" s="165"/>
      <c r="Q19" s="165"/>
      <c r="R19" s="165"/>
      <c r="S19" s="165"/>
      <c r="T19" s="165"/>
      <c r="U19" s="165"/>
      <c r="V19" s="165"/>
    </row>
    <row r="20" spans="1:22" s="17" customFormat="1" x14ac:dyDescent="0.25">
      <c r="A20" s="171"/>
      <c r="B20" s="69"/>
      <c r="C20" s="171"/>
      <c r="D20" s="171"/>
      <c r="E20" s="171"/>
      <c r="F20" s="70"/>
      <c r="G20" s="165"/>
      <c r="H20" s="165"/>
      <c r="I20" s="165"/>
      <c r="J20" s="165"/>
      <c r="K20" s="165"/>
      <c r="L20" s="165"/>
      <c r="M20" s="165"/>
      <c r="N20" s="165"/>
      <c r="O20" s="165"/>
      <c r="P20" s="165"/>
      <c r="Q20" s="165"/>
      <c r="R20" s="165"/>
      <c r="S20" s="165"/>
      <c r="T20" s="165"/>
      <c r="U20" s="165"/>
      <c r="V20" s="165"/>
    </row>
    <row r="21" spans="1:22" s="13" customFormat="1" ht="22.5" x14ac:dyDescent="0.3">
      <c r="A21" s="12" t="s">
        <v>295</v>
      </c>
      <c r="B21" s="69"/>
      <c r="C21" s="171"/>
      <c r="D21" s="171"/>
      <c r="E21" s="171"/>
      <c r="F21" s="70"/>
      <c r="G21" s="171"/>
      <c r="H21" s="171"/>
      <c r="I21" s="171"/>
      <c r="J21" s="171"/>
      <c r="K21" s="165"/>
      <c r="L21" s="171"/>
      <c r="M21" s="171"/>
      <c r="N21" s="171"/>
      <c r="O21" s="171"/>
      <c r="P21" s="171"/>
      <c r="Q21" s="171"/>
      <c r="R21" s="171"/>
      <c r="S21" s="171"/>
      <c r="T21" s="171"/>
      <c r="U21" s="171"/>
      <c r="V21" s="171"/>
    </row>
    <row r="22" spans="1:22" s="17" customFormat="1" x14ac:dyDescent="0.25">
      <c r="A22" s="2" t="s">
        <v>296</v>
      </c>
      <c r="B22" s="67"/>
      <c r="C22" s="165"/>
      <c r="D22" s="165"/>
      <c r="E22" s="165"/>
      <c r="F22" s="70"/>
      <c r="G22" s="165"/>
      <c r="H22" s="165"/>
      <c r="I22" s="165"/>
      <c r="J22" s="165"/>
      <c r="K22" s="165"/>
      <c r="L22" s="165"/>
      <c r="M22" s="165"/>
      <c r="N22" s="165"/>
      <c r="O22" s="165"/>
      <c r="P22" s="165"/>
      <c r="Q22" s="165"/>
      <c r="R22" s="165"/>
      <c r="S22" s="165"/>
      <c r="T22" s="165"/>
      <c r="U22" s="165"/>
      <c r="V22" s="165"/>
    </row>
    <row r="23" spans="1:22" s="17" customFormat="1" x14ac:dyDescent="0.25">
      <c r="A23" s="19" t="s">
        <v>297</v>
      </c>
      <c r="B23" s="69"/>
      <c r="C23" s="171"/>
      <c r="D23" s="171"/>
      <c r="E23" s="171"/>
      <c r="F23" s="70"/>
      <c r="G23" s="165"/>
      <c r="H23" s="165"/>
      <c r="I23" s="165"/>
      <c r="J23" s="165"/>
      <c r="K23"/>
      <c r="L23" s="165"/>
      <c r="M23" s="165"/>
      <c r="N23" s="165"/>
      <c r="O23" s="165"/>
      <c r="P23" s="165"/>
      <c r="Q23" s="165"/>
      <c r="R23" s="165"/>
      <c r="S23" s="165"/>
      <c r="T23" s="165"/>
      <c r="U23" s="165"/>
      <c r="V23" s="165"/>
    </row>
    <row r="24" spans="1:22" s="17" customFormat="1" ht="15.75" thickBot="1" x14ac:dyDescent="0.3">
      <c r="A24" s="171"/>
      <c r="B24" s="69"/>
      <c r="C24" s="171"/>
      <c r="D24" s="171"/>
      <c r="E24" s="171"/>
      <c r="F24" s="70"/>
      <c r="G24" s="165"/>
      <c r="H24" s="165"/>
      <c r="I24" s="165"/>
      <c r="J24" s="165"/>
      <c r="K24" s="45"/>
      <c r="L24" s="172" t="s">
        <v>155</v>
      </c>
      <c r="M24" s="172"/>
      <c r="N24" s="172"/>
      <c r="O24" s="173" t="s">
        <v>156</v>
      </c>
      <c r="P24" s="173"/>
      <c r="Q24" s="173"/>
      <c r="R24" s="165"/>
      <c r="S24" s="165"/>
      <c r="T24" s="165"/>
      <c r="U24" s="165"/>
      <c r="V24" s="165"/>
    </row>
    <row r="25" spans="1:22" s="17" customFormat="1" ht="15.75" thickBot="1" x14ac:dyDescent="0.3">
      <c r="A25" s="4" t="s">
        <v>157</v>
      </c>
      <c r="B25" s="174" t="s">
        <v>158</v>
      </c>
      <c r="C25" s="175"/>
      <c r="D25" s="5" t="s">
        <v>159</v>
      </c>
      <c r="E25" s="5" t="s">
        <v>160</v>
      </c>
      <c r="F25" s="174" t="s">
        <v>161</v>
      </c>
      <c r="G25" s="175"/>
      <c r="H25" s="5" t="s">
        <v>159</v>
      </c>
      <c r="I25" s="5" t="s">
        <v>160</v>
      </c>
      <c r="J25" s="165"/>
      <c r="K25" s="166" t="s">
        <v>157</v>
      </c>
      <c r="L25" s="46" t="s">
        <v>162</v>
      </c>
      <c r="M25" s="166" t="s">
        <v>163</v>
      </c>
      <c r="N25" s="166" t="s">
        <v>164</v>
      </c>
      <c r="O25" s="44" t="s">
        <v>165</v>
      </c>
      <c r="P25" s="167" t="s">
        <v>163</v>
      </c>
      <c r="Q25" s="167" t="s">
        <v>164</v>
      </c>
      <c r="R25" s="165"/>
      <c r="S25" s="165"/>
      <c r="T25" s="165"/>
      <c r="U25" s="165"/>
      <c r="V25" s="165"/>
    </row>
    <row r="26" spans="1:22" s="17" customFormat="1" ht="15.75" thickBot="1" x14ac:dyDescent="0.3">
      <c r="A26" s="11" t="s">
        <v>177</v>
      </c>
      <c r="B26" s="115">
        <v>34</v>
      </c>
      <c r="C26" s="113">
        <f>B26/$B$44</f>
        <v>7.6749435665914217E-2</v>
      </c>
      <c r="D26" s="114">
        <v>0.02</v>
      </c>
      <c r="E26" s="114">
        <v>0.14000000000000001</v>
      </c>
      <c r="F26" s="131">
        <v>25</v>
      </c>
      <c r="G26" s="114">
        <f>F26/$F$44</f>
        <v>6.1274509803921566E-2</v>
      </c>
      <c r="H26" s="123">
        <v>0.02</v>
      </c>
      <c r="I26" s="123">
        <v>0.09</v>
      </c>
      <c r="J26" s="165"/>
      <c r="K26" s="48" t="s">
        <v>177</v>
      </c>
      <c r="L26" s="126">
        <f>C26</f>
        <v>7.6749435665914217E-2</v>
      </c>
      <c r="M26" s="117">
        <f>C26-D26</f>
        <v>5.6749435665914214E-2</v>
      </c>
      <c r="N26" s="117">
        <f>E26-C26</f>
        <v>6.3250564334085796E-2</v>
      </c>
      <c r="O26" s="127">
        <f>G26</f>
        <v>6.1274509803921566E-2</v>
      </c>
      <c r="P26" s="119">
        <f>G26-H26</f>
        <v>4.1274509803921569E-2</v>
      </c>
      <c r="Q26" s="119">
        <f>I26-G26</f>
        <v>2.8725490196078431E-2</v>
      </c>
      <c r="R26" s="165"/>
      <c r="S26" s="165"/>
      <c r="T26" s="165"/>
      <c r="U26" s="165"/>
      <c r="V26" s="165"/>
    </row>
    <row r="27" spans="1:22" s="17" customFormat="1" ht="15.75" thickBot="1" x14ac:dyDescent="0.3">
      <c r="A27" s="11" t="s">
        <v>179</v>
      </c>
      <c r="B27" s="115">
        <v>54</v>
      </c>
      <c r="C27" s="113">
        <f t="shared" ref="C27:C43" si="6">B27/$B$44</f>
        <v>0.12189616252821671</v>
      </c>
      <c r="D27" s="114">
        <v>0.06</v>
      </c>
      <c r="E27" s="114">
        <v>0.17</v>
      </c>
      <c r="F27" s="131">
        <v>38</v>
      </c>
      <c r="G27" s="114">
        <f t="shared" ref="G27:G43" si="7">F27/$F$44</f>
        <v>9.3137254901960786E-2</v>
      </c>
      <c r="H27" s="114">
        <v>0.03</v>
      </c>
      <c r="I27" s="114">
        <v>0.14000000000000001</v>
      </c>
      <c r="J27" s="165"/>
      <c r="K27" s="48" t="s">
        <v>179</v>
      </c>
      <c r="L27" s="126">
        <f>C27</f>
        <v>0.12189616252821671</v>
      </c>
      <c r="M27" s="117">
        <f>C27-D27</f>
        <v>6.1896162528216711E-2</v>
      </c>
      <c r="N27" s="117">
        <f t="shared" ref="N27:N43" si="8">E27-C27</f>
        <v>4.8103837471783303E-2</v>
      </c>
      <c r="O27" s="127">
        <f t="shared" ref="O27:O43" si="9">G27</f>
        <v>9.3137254901960786E-2</v>
      </c>
      <c r="P27" s="119">
        <f t="shared" ref="P27:P43" si="10">G27-H27</f>
        <v>6.3137254901960788E-2</v>
      </c>
      <c r="Q27" s="119">
        <f t="shared" ref="Q27:Q43" si="11">I27-G27</f>
        <v>4.6862745098039227E-2</v>
      </c>
      <c r="R27" s="165"/>
      <c r="S27" s="165"/>
      <c r="T27" s="165"/>
      <c r="U27" s="165"/>
      <c r="V27" s="165"/>
    </row>
    <row r="28" spans="1:22" s="17" customFormat="1" ht="15.75" thickBot="1" x14ac:dyDescent="0.3">
      <c r="A28" s="11" t="s">
        <v>215</v>
      </c>
      <c r="B28" s="115">
        <v>21</v>
      </c>
      <c r="C28" s="113">
        <f t="shared" si="6"/>
        <v>4.740406320541761E-2</v>
      </c>
      <c r="D28" s="114">
        <v>0.01</v>
      </c>
      <c r="E28" s="114">
        <v>0.06</v>
      </c>
      <c r="F28" s="131">
        <v>14</v>
      </c>
      <c r="G28" s="114">
        <f t="shared" si="7"/>
        <v>3.4313725490196081E-2</v>
      </c>
      <c r="H28" s="114">
        <v>0.01</v>
      </c>
      <c r="I28" s="114">
        <v>0.05</v>
      </c>
      <c r="J28" s="165"/>
      <c r="K28" s="48" t="s">
        <v>215</v>
      </c>
      <c r="L28" s="126">
        <f t="shared" ref="L28:L43" si="12">C28</f>
        <v>4.740406320541761E-2</v>
      </c>
      <c r="M28" s="117">
        <f t="shared" ref="M28:M43" si="13">C28-D28</f>
        <v>3.7404063205417608E-2</v>
      </c>
      <c r="N28" s="117">
        <f t="shared" si="8"/>
        <v>1.2595936794582388E-2</v>
      </c>
      <c r="O28" s="127">
        <f t="shared" si="9"/>
        <v>3.4313725490196081E-2</v>
      </c>
      <c r="P28" s="119">
        <f t="shared" si="10"/>
        <v>2.4313725490196079E-2</v>
      </c>
      <c r="Q28" s="119">
        <f t="shared" si="11"/>
        <v>1.5686274509803921E-2</v>
      </c>
      <c r="R28" s="165"/>
      <c r="S28" s="165"/>
      <c r="T28" s="165"/>
      <c r="U28" s="165"/>
      <c r="V28" s="165"/>
    </row>
    <row r="29" spans="1:22" s="17" customFormat="1" ht="15.75" thickBot="1" x14ac:dyDescent="0.3">
      <c r="A29" s="11" t="s">
        <v>183</v>
      </c>
      <c r="B29" s="115">
        <v>48</v>
      </c>
      <c r="C29" s="113">
        <f t="shared" si="6"/>
        <v>0.10835214446952596</v>
      </c>
      <c r="D29" s="114">
        <v>0.06</v>
      </c>
      <c r="E29" s="114">
        <v>0.19</v>
      </c>
      <c r="F29" s="131">
        <v>4</v>
      </c>
      <c r="G29" s="114">
        <f t="shared" si="7"/>
        <v>9.8039215686274508E-3</v>
      </c>
      <c r="H29" s="114">
        <v>1E-3</v>
      </c>
      <c r="I29" s="114">
        <v>0.04</v>
      </c>
      <c r="J29" s="165"/>
      <c r="K29" s="48" t="s">
        <v>183</v>
      </c>
      <c r="L29" s="126">
        <f t="shared" si="12"/>
        <v>0.10835214446952596</v>
      </c>
      <c r="M29" s="117">
        <f t="shared" si="13"/>
        <v>4.8352144469525959E-2</v>
      </c>
      <c r="N29" s="117">
        <f t="shared" si="8"/>
        <v>8.1647855530474045E-2</v>
      </c>
      <c r="O29" s="127">
        <f t="shared" si="9"/>
        <v>9.8039215686274508E-3</v>
      </c>
      <c r="P29" s="119">
        <f t="shared" si="10"/>
        <v>8.80392156862745E-3</v>
      </c>
      <c r="Q29" s="119">
        <f t="shared" si="11"/>
        <v>3.019607843137255E-2</v>
      </c>
      <c r="R29" s="165"/>
      <c r="S29" s="165"/>
      <c r="T29" s="165"/>
      <c r="U29" s="165"/>
      <c r="V29" s="165"/>
    </row>
    <row r="30" spans="1:22" s="17" customFormat="1" ht="15.75" thickBot="1" x14ac:dyDescent="0.3">
      <c r="A30" s="11" t="s">
        <v>185</v>
      </c>
      <c r="B30" s="115">
        <v>5</v>
      </c>
      <c r="C30" s="113">
        <f t="shared" si="6"/>
        <v>1.1286681715575621E-2</v>
      </c>
      <c r="D30" s="114">
        <v>1E-3</v>
      </c>
      <c r="E30" s="114">
        <v>0.02</v>
      </c>
      <c r="F30" s="131">
        <v>21</v>
      </c>
      <c r="G30" s="114">
        <f t="shared" si="7"/>
        <v>5.1470588235294115E-2</v>
      </c>
      <c r="H30" s="114">
        <v>0.02</v>
      </c>
      <c r="I30" s="114">
        <v>0.09</v>
      </c>
      <c r="J30" s="165"/>
      <c r="K30" s="48" t="s">
        <v>185</v>
      </c>
      <c r="L30" s="126">
        <f t="shared" si="12"/>
        <v>1.1286681715575621E-2</v>
      </c>
      <c r="M30" s="117">
        <f t="shared" si="13"/>
        <v>1.0286681715575622E-2</v>
      </c>
      <c r="N30" s="117">
        <f t="shared" si="8"/>
        <v>8.7133182844243793E-3</v>
      </c>
      <c r="O30" s="127">
        <f t="shared" si="9"/>
        <v>5.1470588235294115E-2</v>
      </c>
      <c r="P30" s="119">
        <f t="shared" si="10"/>
        <v>3.1470588235294111E-2</v>
      </c>
      <c r="Q30" s="119">
        <f t="shared" si="11"/>
        <v>3.8529411764705881E-2</v>
      </c>
      <c r="R30" s="165"/>
      <c r="S30" s="165"/>
      <c r="T30" s="165"/>
      <c r="U30" s="165"/>
      <c r="V30" s="165"/>
    </row>
    <row r="31" spans="1:22" s="17" customFormat="1" ht="15.75" thickBot="1" x14ac:dyDescent="0.3">
      <c r="A31" s="11" t="s">
        <v>187</v>
      </c>
      <c r="B31" s="115">
        <v>4</v>
      </c>
      <c r="C31" s="113">
        <f t="shared" si="6"/>
        <v>9.0293453724604959E-3</v>
      </c>
      <c r="D31" s="114">
        <v>1E-3</v>
      </c>
      <c r="E31" s="114">
        <v>0.04</v>
      </c>
      <c r="F31" s="131">
        <v>1</v>
      </c>
      <c r="G31" s="114">
        <f t="shared" si="7"/>
        <v>2.4509803921568627E-3</v>
      </c>
      <c r="H31" s="114">
        <v>0</v>
      </c>
      <c r="I31" s="114">
        <v>0</v>
      </c>
      <c r="J31" s="165"/>
      <c r="K31" s="48" t="s">
        <v>187</v>
      </c>
      <c r="L31" s="126">
        <f t="shared" si="12"/>
        <v>9.0293453724604959E-3</v>
      </c>
      <c r="M31" s="117">
        <f t="shared" si="13"/>
        <v>8.0293453724604967E-3</v>
      </c>
      <c r="N31" s="117">
        <f t="shared" si="8"/>
        <v>3.0970654627539507E-2</v>
      </c>
      <c r="O31" s="127">
        <f t="shared" si="9"/>
        <v>2.4509803921568627E-3</v>
      </c>
      <c r="P31" s="119">
        <f t="shared" si="10"/>
        <v>2.4509803921568627E-3</v>
      </c>
      <c r="Q31" s="119">
        <f t="shared" si="11"/>
        <v>-2.4509803921568627E-3</v>
      </c>
      <c r="R31" s="165"/>
      <c r="S31" s="165"/>
      <c r="T31" s="165"/>
      <c r="U31" s="165"/>
      <c r="V31" s="165"/>
    </row>
    <row r="32" spans="1:22" s="17" customFormat="1" ht="15.75" thickBot="1" x14ac:dyDescent="0.3">
      <c r="A32" s="11" t="s">
        <v>189</v>
      </c>
      <c r="B32" s="115">
        <v>25</v>
      </c>
      <c r="C32" s="113">
        <f t="shared" si="6"/>
        <v>5.6433408577878104E-2</v>
      </c>
      <c r="D32" s="114">
        <v>0.02</v>
      </c>
      <c r="E32" s="114">
        <v>0.08</v>
      </c>
      <c r="F32" s="131">
        <v>64</v>
      </c>
      <c r="G32" s="114">
        <f t="shared" si="7"/>
        <v>0.15686274509803921</v>
      </c>
      <c r="H32" s="114">
        <v>0.1</v>
      </c>
      <c r="I32" s="114">
        <v>0.25</v>
      </c>
      <c r="J32" s="165"/>
      <c r="K32" s="48" t="s">
        <v>189</v>
      </c>
      <c r="L32" s="126">
        <f t="shared" si="12"/>
        <v>5.6433408577878104E-2</v>
      </c>
      <c r="M32" s="117">
        <f t="shared" si="13"/>
        <v>3.6433408577878107E-2</v>
      </c>
      <c r="N32" s="117">
        <f t="shared" si="8"/>
        <v>2.3566591422121898E-2</v>
      </c>
      <c r="O32" s="127">
        <f t="shared" si="9"/>
        <v>0.15686274509803921</v>
      </c>
      <c r="P32" s="119">
        <f t="shared" si="10"/>
        <v>5.6862745098039208E-2</v>
      </c>
      <c r="Q32" s="119">
        <f t="shared" si="11"/>
        <v>9.3137254901960786E-2</v>
      </c>
      <c r="R32" s="165"/>
      <c r="S32" s="165"/>
      <c r="T32" s="165"/>
      <c r="U32" s="165"/>
      <c r="V32" s="165"/>
    </row>
    <row r="33" spans="1:22" s="17" customFormat="1" ht="15.75" thickBot="1" x14ac:dyDescent="0.3">
      <c r="A33" s="11" t="s">
        <v>191</v>
      </c>
      <c r="B33" s="115">
        <v>38</v>
      </c>
      <c r="C33" s="113">
        <f t="shared" si="6"/>
        <v>8.5778781038374718E-2</v>
      </c>
      <c r="D33" s="114">
        <v>0.01</v>
      </c>
      <c r="E33" s="114">
        <v>0.15</v>
      </c>
      <c r="F33" s="131">
        <v>31</v>
      </c>
      <c r="G33" s="114">
        <f t="shared" si="7"/>
        <v>7.5980392156862739E-2</v>
      </c>
      <c r="H33" s="114">
        <v>0.02</v>
      </c>
      <c r="I33" s="114">
        <v>0.14000000000000001</v>
      </c>
      <c r="J33" s="165"/>
      <c r="K33" s="48" t="s">
        <v>191</v>
      </c>
      <c r="L33" s="126">
        <f t="shared" si="12"/>
        <v>8.5778781038374718E-2</v>
      </c>
      <c r="M33" s="117">
        <f t="shared" si="13"/>
        <v>7.5778781038374723E-2</v>
      </c>
      <c r="N33" s="117">
        <f t="shared" si="8"/>
        <v>6.4221218961625276E-2</v>
      </c>
      <c r="O33" s="127">
        <f t="shared" si="9"/>
        <v>7.5980392156862739E-2</v>
      </c>
      <c r="P33" s="119">
        <f t="shared" si="10"/>
        <v>5.5980392156862735E-2</v>
      </c>
      <c r="Q33" s="119">
        <f t="shared" si="11"/>
        <v>6.4019607843137274E-2</v>
      </c>
      <c r="R33" s="165"/>
      <c r="S33" s="165"/>
      <c r="T33" s="165"/>
      <c r="U33" s="165"/>
      <c r="V33" s="165"/>
    </row>
    <row r="34" spans="1:22" s="17" customFormat="1" ht="15.75" thickBot="1" x14ac:dyDescent="0.3">
      <c r="A34" s="11" t="s">
        <v>193</v>
      </c>
      <c r="B34" s="115">
        <v>14</v>
      </c>
      <c r="C34" s="113">
        <f t="shared" si="6"/>
        <v>3.160270880361174E-2</v>
      </c>
      <c r="D34" s="114">
        <v>5.0000000000000001E-3</v>
      </c>
      <c r="E34" s="114">
        <v>0.06</v>
      </c>
      <c r="F34" s="131">
        <v>51</v>
      </c>
      <c r="G34" s="114">
        <f t="shared" si="7"/>
        <v>0.125</v>
      </c>
      <c r="H34" s="114">
        <v>0.1</v>
      </c>
      <c r="I34" s="114">
        <v>0.19</v>
      </c>
      <c r="J34" s="165"/>
      <c r="K34" s="48" t="s">
        <v>193</v>
      </c>
      <c r="L34" s="126">
        <f t="shared" si="12"/>
        <v>3.160270880361174E-2</v>
      </c>
      <c r="M34" s="117">
        <f t="shared" si="13"/>
        <v>2.6602708803611739E-2</v>
      </c>
      <c r="N34" s="117">
        <f t="shared" si="8"/>
        <v>2.8397291196388258E-2</v>
      </c>
      <c r="O34" s="127">
        <f t="shared" si="9"/>
        <v>0.125</v>
      </c>
      <c r="P34" s="119">
        <f t="shared" si="10"/>
        <v>2.4999999999999994E-2</v>
      </c>
      <c r="Q34" s="119">
        <f t="shared" si="11"/>
        <v>6.5000000000000002E-2</v>
      </c>
      <c r="R34" s="165"/>
      <c r="S34" s="165"/>
      <c r="T34" s="165"/>
      <c r="U34" s="165"/>
      <c r="V34" s="165"/>
    </row>
    <row r="35" spans="1:22" s="17" customFormat="1" ht="15.75" thickBot="1" x14ac:dyDescent="0.3">
      <c r="A35" s="11" t="s">
        <v>195</v>
      </c>
      <c r="B35" s="115">
        <v>3</v>
      </c>
      <c r="C35" s="113">
        <f t="shared" si="6"/>
        <v>6.7720090293453723E-3</v>
      </c>
      <c r="D35" s="114">
        <v>1E-3</v>
      </c>
      <c r="E35" s="114">
        <v>3.4000000000000002E-2</v>
      </c>
      <c r="F35" s="131">
        <v>18</v>
      </c>
      <c r="G35" s="114">
        <f t="shared" si="7"/>
        <v>4.4117647058823532E-2</v>
      </c>
      <c r="H35" s="114">
        <v>0.02</v>
      </c>
      <c r="I35" s="114">
        <v>0.08</v>
      </c>
      <c r="J35" s="165"/>
      <c r="K35" s="64" t="s">
        <v>195</v>
      </c>
      <c r="L35" s="126">
        <f t="shared" si="12"/>
        <v>6.7720090293453723E-3</v>
      </c>
      <c r="M35" s="117">
        <f t="shared" si="13"/>
        <v>5.7720090293453723E-3</v>
      </c>
      <c r="N35" s="117">
        <f t="shared" si="8"/>
        <v>2.722799097065463E-2</v>
      </c>
      <c r="O35" s="127">
        <f t="shared" si="9"/>
        <v>4.4117647058823532E-2</v>
      </c>
      <c r="P35" s="119">
        <f t="shared" si="10"/>
        <v>2.4117647058823532E-2</v>
      </c>
      <c r="Q35" s="119">
        <f t="shared" si="11"/>
        <v>3.5882352941176469E-2</v>
      </c>
      <c r="R35" s="165"/>
      <c r="S35" s="165"/>
      <c r="T35" s="165"/>
      <c r="U35" s="165"/>
      <c r="V35" s="165"/>
    </row>
    <row r="36" spans="1:22" s="17" customFormat="1" ht="15.75" thickBot="1" x14ac:dyDescent="0.3">
      <c r="A36" s="11" t="s">
        <v>197</v>
      </c>
      <c r="B36" s="115">
        <v>46</v>
      </c>
      <c r="C36" s="113">
        <f t="shared" si="6"/>
        <v>0.10383747178329571</v>
      </c>
      <c r="D36" s="114">
        <v>0.05</v>
      </c>
      <c r="E36" s="114">
        <v>0.12</v>
      </c>
      <c r="F36" s="131">
        <v>45</v>
      </c>
      <c r="G36" s="114">
        <f t="shared" si="7"/>
        <v>0.11029411764705882</v>
      </c>
      <c r="H36" s="114">
        <v>0.08</v>
      </c>
      <c r="I36" s="114">
        <v>0.14000000000000001</v>
      </c>
      <c r="J36" s="165"/>
      <c r="K36" s="48" t="s">
        <v>197</v>
      </c>
      <c r="L36" s="126">
        <f t="shared" si="12"/>
        <v>0.10383747178329571</v>
      </c>
      <c r="M36" s="117">
        <f t="shared" si="13"/>
        <v>5.3837471783295704E-2</v>
      </c>
      <c r="N36" s="117">
        <f t="shared" si="8"/>
        <v>1.6162528216704289E-2</v>
      </c>
      <c r="O36" s="127">
        <f t="shared" si="9"/>
        <v>0.11029411764705882</v>
      </c>
      <c r="P36" s="119">
        <f t="shared" si="10"/>
        <v>3.0294117647058819E-2</v>
      </c>
      <c r="Q36" s="119">
        <f t="shared" si="11"/>
        <v>2.9705882352941193E-2</v>
      </c>
      <c r="R36" s="165"/>
      <c r="S36" s="165"/>
      <c r="T36" s="165"/>
      <c r="U36" s="165"/>
      <c r="V36" s="165"/>
    </row>
    <row r="37" spans="1:22" s="17" customFormat="1" ht="15.75" thickBot="1" x14ac:dyDescent="0.3">
      <c r="A37" s="11" t="s">
        <v>199</v>
      </c>
      <c r="B37" s="115">
        <v>27</v>
      </c>
      <c r="C37" s="113">
        <f t="shared" si="6"/>
        <v>6.0948081264108354E-2</v>
      </c>
      <c r="D37" s="114">
        <v>0.02</v>
      </c>
      <c r="E37" s="114">
        <v>0.09</v>
      </c>
      <c r="F37" s="131">
        <v>3</v>
      </c>
      <c r="G37" s="114">
        <f t="shared" si="7"/>
        <v>7.3529411764705881E-3</v>
      </c>
      <c r="H37" s="114">
        <v>1E-3</v>
      </c>
      <c r="I37" s="114">
        <v>0.03</v>
      </c>
      <c r="J37" s="165"/>
      <c r="K37" s="48" t="s">
        <v>199</v>
      </c>
      <c r="L37" s="126">
        <f t="shared" si="12"/>
        <v>6.0948081264108354E-2</v>
      </c>
      <c r="M37" s="117">
        <f t="shared" si="13"/>
        <v>4.0948081264108357E-2</v>
      </c>
      <c r="N37" s="117">
        <f t="shared" si="8"/>
        <v>2.9051918735891642E-2</v>
      </c>
      <c r="O37" s="127">
        <f t="shared" si="9"/>
        <v>7.3529411764705881E-3</v>
      </c>
      <c r="P37" s="119">
        <f t="shared" si="10"/>
        <v>6.3529411764705881E-3</v>
      </c>
      <c r="Q37" s="119">
        <f t="shared" si="11"/>
        <v>2.2647058823529409E-2</v>
      </c>
      <c r="R37" s="165"/>
      <c r="S37" s="165"/>
      <c r="T37" s="165"/>
      <c r="U37" s="165"/>
      <c r="V37" s="165"/>
    </row>
    <row r="38" spans="1:22" s="17" customFormat="1" ht="15.75" thickBot="1" x14ac:dyDescent="0.3">
      <c r="A38" s="11" t="s">
        <v>201</v>
      </c>
      <c r="B38" s="115">
        <v>14</v>
      </c>
      <c r="C38" s="113">
        <f t="shared" si="6"/>
        <v>3.160270880361174E-2</v>
      </c>
      <c r="D38" s="114">
        <v>0.01</v>
      </c>
      <c r="E38" s="114">
        <v>0.05</v>
      </c>
      <c r="F38" s="131">
        <v>46</v>
      </c>
      <c r="G38" s="114">
        <f t="shared" si="7"/>
        <v>0.11274509803921569</v>
      </c>
      <c r="H38" s="114">
        <v>7.0000000000000007E-2</v>
      </c>
      <c r="I38" s="114">
        <v>0.18</v>
      </c>
      <c r="J38" s="165"/>
      <c r="K38" s="59" t="s">
        <v>201</v>
      </c>
      <c r="L38" s="126">
        <f t="shared" si="12"/>
        <v>3.160270880361174E-2</v>
      </c>
      <c r="M38" s="117">
        <f t="shared" si="13"/>
        <v>2.1602708803611738E-2</v>
      </c>
      <c r="N38" s="117">
        <f t="shared" si="8"/>
        <v>1.8397291196388263E-2</v>
      </c>
      <c r="O38" s="127">
        <f t="shared" si="9"/>
        <v>0.11274509803921569</v>
      </c>
      <c r="P38" s="119">
        <f t="shared" si="10"/>
        <v>4.2745098039215682E-2</v>
      </c>
      <c r="Q38" s="119">
        <f t="shared" si="11"/>
        <v>6.7254901960784305E-2</v>
      </c>
      <c r="R38" s="165"/>
      <c r="S38" s="165"/>
      <c r="T38" s="165"/>
      <c r="U38" s="165"/>
      <c r="V38" s="165"/>
    </row>
    <row r="39" spans="1:22" s="17" customFormat="1" ht="15.75" thickBot="1" x14ac:dyDescent="0.3">
      <c r="A39" s="11" t="s">
        <v>203</v>
      </c>
      <c r="B39" s="115">
        <v>67</v>
      </c>
      <c r="C39" s="113">
        <f t="shared" si="6"/>
        <v>0.15124153498871332</v>
      </c>
      <c r="D39" s="114">
        <v>0.1</v>
      </c>
      <c r="E39" s="114">
        <v>0.21</v>
      </c>
      <c r="F39" s="131">
        <v>27</v>
      </c>
      <c r="G39" s="114">
        <f t="shared" si="7"/>
        <v>6.6176470588235295E-2</v>
      </c>
      <c r="H39" s="114">
        <v>0.02</v>
      </c>
      <c r="I39" s="114">
        <v>0.14000000000000001</v>
      </c>
      <c r="J39" s="165"/>
      <c r="K39" s="59" t="s">
        <v>203</v>
      </c>
      <c r="L39" s="126">
        <f t="shared" si="12"/>
        <v>0.15124153498871332</v>
      </c>
      <c r="M39" s="117">
        <f t="shared" si="13"/>
        <v>5.1241534988713311E-2</v>
      </c>
      <c r="N39" s="117">
        <f t="shared" si="8"/>
        <v>5.8758465011286676E-2</v>
      </c>
      <c r="O39" s="127">
        <f t="shared" si="9"/>
        <v>6.6176470588235295E-2</v>
      </c>
      <c r="P39" s="119">
        <f t="shared" si="10"/>
        <v>4.6176470588235291E-2</v>
      </c>
      <c r="Q39" s="119">
        <f t="shared" si="11"/>
        <v>7.3823529411764718E-2</v>
      </c>
      <c r="R39" s="165"/>
      <c r="S39" s="165"/>
      <c r="T39" s="165"/>
      <c r="U39" s="165"/>
      <c r="V39" s="165"/>
    </row>
    <row r="40" spans="1:22" s="17" customFormat="1" ht="15.75" thickBot="1" x14ac:dyDescent="0.3">
      <c r="A40" s="11" t="s">
        <v>205</v>
      </c>
      <c r="B40" s="115">
        <v>8</v>
      </c>
      <c r="C40" s="113">
        <f t="shared" si="6"/>
        <v>1.8058690744920992E-2</v>
      </c>
      <c r="D40" s="114">
        <v>4.0000000000000001E-3</v>
      </c>
      <c r="E40" s="114">
        <v>0.05</v>
      </c>
      <c r="F40" s="131">
        <v>11</v>
      </c>
      <c r="G40" s="114">
        <f t="shared" si="7"/>
        <v>2.6960784313725492E-2</v>
      </c>
      <c r="H40" s="114">
        <v>0.01</v>
      </c>
      <c r="I40" s="114">
        <v>0.06</v>
      </c>
      <c r="J40" s="165"/>
      <c r="K40" s="59" t="s">
        <v>205</v>
      </c>
      <c r="L40" s="126">
        <f t="shared" si="12"/>
        <v>1.8058690744920992E-2</v>
      </c>
      <c r="M40" s="117">
        <f t="shared" si="13"/>
        <v>1.4058690744920992E-2</v>
      </c>
      <c r="N40" s="117">
        <f t="shared" si="8"/>
        <v>3.1941309255079015E-2</v>
      </c>
      <c r="O40" s="127">
        <f t="shared" si="9"/>
        <v>2.6960784313725492E-2</v>
      </c>
      <c r="P40" s="119">
        <f t="shared" si="10"/>
        <v>1.696078431372549E-2</v>
      </c>
      <c r="Q40" s="119">
        <f t="shared" si="11"/>
        <v>3.3039215686274506E-2</v>
      </c>
      <c r="R40" s="165"/>
      <c r="S40" s="165"/>
      <c r="T40" s="165"/>
      <c r="U40" s="165"/>
      <c r="V40" s="165"/>
    </row>
    <row r="41" spans="1:22" s="17" customFormat="1" ht="15.75" thickBot="1" x14ac:dyDescent="0.3">
      <c r="A41" s="11" t="s">
        <v>207</v>
      </c>
      <c r="B41" s="115">
        <v>24</v>
      </c>
      <c r="C41" s="113">
        <f t="shared" si="6"/>
        <v>5.4176072234762979E-2</v>
      </c>
      <c r="D41" s="114">
        <v>0.02</v>
      </c>
      <c r="E41" s="114">
        <v>0.09</v>
      </c>
      <c r="F41" s="131">
        <v>1</v>
      </c>
      <c r="G41" s="114">
        <f t="shared" si="7"/>
        <v>2.4509803921568627E-3</v>
      </c>
      <c r="H41" s="114">
        <v>0</v>
      </c>
      <c r="I41" s="114">
        <v>0</v>
      </c>
      <c r="J41" s="165"/>
      <c r="K41" s="59" t="s">
        <v>207</v>
      </c>
      <c r="L41" s="126">
        <f t="shared" si="12"/>
        <v>5.4176072234762979E-2</v>
      </c>
      <c r="M41" s="117">
        <f t="shared" si="13"/>
        <v>3.4176072234762975E-2</v>
      </c>
      <c r="N41" s="117">
        <f t="shared" si="8"/>
        <v>3.5823927765237018E-2</v>
      </c>
      <c r="O41" s="127">
        <f t="shared" si="9"/>
        <v>2.4509803921568627E-3</v>
      </c>
      <c r="P41" s="119">
        <f t="shared" si="10"/>
        <v>2.4509803921568627E-3</v>
      </c>
      <c r="Q41" s="119">
        <f t="shared" si="11"/>
        <v>-2.4509803921568627E-3</v>
      </c>
      <c r="R41" s="165"/>
      <c r="S41" s="165"/>
      <c r="T41" s="165"/>
      <c r="U41" s="165"/>
      <c r="V41" s="165"/>
    </row>
    <row r="42" spans="1:22" s="17" customFormat="1" ht="15.75" thickBot="1" x14ac:dyDescent="0.3">
      <c r="A42" s="11" t="s">
        <v>209</v>
      </c>
      <c r="B42" s="115">
        <v>4</v>
      </c>
      <c r="C42" s="113">
        <f t="shared" si="6"/>
        <v>9.0293453724604959E-3</v>
      </c>
      <c r="D42" s="114">
        <v>1E-3</v>
      </c>
      <c r="E42" s="114">
        <v>0.04</v>
      </c>
      <c r="F42" s="131">
        <v>5</v>
      </c>
      <c r="G42" s="114">
        <f t="shared" si="7"/>
        <v>1.2254901960784314E-2</v>
      </c>
      <c r="H42" s="114">
        <v>1E-3</v>
      </c>
      <c r="I42" s="114">
        <v>0.03</v>
      </c>
      <c r="J42" s="165"/>
      <c r="K42" s="59" t="s">
        <v>209</v>
      </c>
      <c r="L42" s="126">
        <f t="shared" si="12"/>
        <v>9.0293453724604959E-3</v>
      </c>
      <c r="M42" s="117">
        <f t="shared" si="13"/>
        <v>8.0293453724604967E-3</v>
      </c>
      <c r="N42" s="117">
        <f t="shared" si="8"/>
        <v>3.0970654627539507E-2</v>
      </c>
      <c r="O42" s="127">
        <f t="shared" si="9"/>
        <v>1.2254901960784314E-2</v>
      </c>
      <c r="P42" s="119">
        <f t="shared" si="10"/>
        <v>1.1254901960784314E-2</v>
      </c>
      <c r="Q42" s="119">
        <f t="shared" si="11"/>
        <v>1.7745098039215687E-2</v>
      </c>
      <c r="R42" s="165"/>
      <c r="S42" s="165"/>
      <c r="T42" s="165"/>
      <c r="U42" s="165"/>
      <c r="V42" s="165"/>
    </row>
    <row r="43" spans="1:22" s="17" customFormat="1" ht="15.75" thickBot="1" x14ac:dyDescent="0.3">
      <c r="A43" s="11" t="s">
        <v>211</v>
      </c>
      <c r="B43" s="115">
        <v>7</v>
      </c>
      <c r="C43" s="113">
        <f t="shared" si="6"/>
        <v>1.580135440180587E-2</v>
      </c>
      <c r="D43" s="114">
        <v>1E-3</v>
      </c>
      <c r="E43" s="114">
        <v>0.05</v>
      </c>
      <c r="F43" s="131">
        <v>3</v>
      </c>
      <c r="G43" s="114">
        <f t="shared" si="7"/>
        <v>7.3529411764705881E-3</v>
      </c>
      <c r="H43" s="114">
        <v>1E-3</v>
      </c>
      <c r="I43" s="114">
        <v>0.04</v>
      </c>
      <c r="J43" s="165"/>
      <c r="K43" s="59" t="s">
        <v>211</v>
      </c>
      <c r="L43" s="126">
        <f t="shared" si="12"/>
        <v>1.580135440180587E-2</v>
      </c>
      <c r="M43" s="117">
        <f t="shared" si="13"/>
        <v>1.4801354401805869E-2</v>
      </c>
      <c r="N43" s="117">
        <f t="shared" si="8"/>
        <v>3.4198645598194133E-2</v>
      </c>
      <c r="O43" s="127">
        <f t="shared" si="9"/>
        <v>7.3529411764705881E-3</v>
      </c>
      <c r="P43" s="119">
        <f t="shared" si="10"/>
        <v>6.3529411764705881E-3</v>
      </c>
      <c r="Q43" s="119">
        <f t="shared" si="11"/>
        <v>3.2647058823529411E-2</v>
      </c>
      <c r="R43" s="165"/>
      <c r="S43" s="165"/>
      <c r="T43" s="165"/>
      <c r="U43" s="165"/>
      <c r="V43" s="165"/>
    </row>
    <row r="44" spans="1:22" s="17" customFormat="1" ht="15.75" thickBot="1" x14ac:dyDescent="0.3">
      <c r="A44" s="20" t="s">
        <v>168</v>
      </c>
      <c r="B44" s="115">
        <f>SUM(B26:B43)</f>
        <v>443</v>
      </c>
      <c r="C44" s="111">
        <f>SUM(C26:C43)</f>
        <v>0.99999999999999978</v>
      </c>
      <c r="D44" s="116"/>
      <c r="E44" s="116"/>
      <c r="F44" s="131">
        <f>SUM(F26:F43)</f>
        <v>408</v>
      </c>
      <c r="G44" s="111">
        <f>SUM(G26:G43)</f>
        <v>0.99999999999999989</v>
      </c>
      <c r="H44" s="116"/>
      <c r="I44" s="116"/>
      <c r="J44" s="165"/>
      <c r="K44" s="50" t="s">
        <v>168</v>
      </c>
      <c r="L44" s="126">
        <f>SUM(L26:L43)</f>
        <v>0.99999999999999978</v>
      </c>
      <c r="M44" s="117"/>
      <c r="N44" s="117"/>
      <c r="O44" s="127">
        <f>SUM(O26:O43)</f>
        <v>0.99999999999999989</v>
      </c>
      <c r="P44" s="119"/>
      <c r="Q44" s="119"/>
      <c r="R44" s="165"/>
      <c r="S44" s="165"/>
      <c r="T44" s="165"/>
      <c r="U44" s="165"/>
      <c r="V44" s="165"/>
    </row>
    <row r="46" spans="1:22" s="13" customFormat="1" ht="22.5" x14ac:dyDescent="0.3">
      <c r="A46" s="12" t="s">
        <v>298</v>
      </c>
      <c r="B46" s="69"/>
      <c r="C46" s="171"/>
      <c r="D46" s="171"/>
      <c r="E46" s="171"/>
      <c r="F46" s="70"/>
      <c r="G46" s="171"/>
      <c r="H46" s="171"/>
      <c r="I46" s="171"/>
      <c r="J46" s="171"/>
      <c r="K46" s="165"/>
      <c r="L46" s="165"/>
      <c r="M46" s="171"/>
      <c r="N46" s="171"/>
      <c r="O46" s="171"/>
      <c r="P46" s="171"/>
      <c r="Q46" s="171"/>
      <c r="R46" s="171"/>
      <c r="S46" s="171"/>
      <c r="T46" s="171"/>
      <c r="U46" s="171"/>
      <c r="V46" s="171"/>
    </row>
    <row r="47" spans="1:22" s="17" customFormat="1" x14ac:dyDescent="0.25">
      <c r="A47" s="2" t="s">
        <v>296</v>
      </c>
      <c r="B47" s="67"/>
      <c r="C47" s="165"/>
      <c r="D47" s="165"/>
      <c r="E47" s="165"/>
      <c r="F47" s="70"/>
      <c r="G47" s="165"/>
      <c r="H47" s="165"/>
      <c r="I47" s="165"/>
      <c r="J47" s="165"/>
      <c r="K47" s="165"/>
      <c r="L47" s="165"/>
      <c r="M47" s="165"/>
      <c r="N47" s="165"/>
      <c r="O47" s="165"/>
      <c r="P47" s="165"/>
      <c r="Q47" s="165"/>
      <c r="R47" s="165"/>
      <c r="S47" s="165"/>
      <c r="T47" s="165"/>
      <c r="U47" s="165"/>
      <c r="V47" s="165"/>
    </row>
    <row r="48" spans="1:22" s="17" customFormat="1" x14ac:dyDescent="0.25">
      <c r="A48" s="19" t="s">
        <v>299</v>
      </c>
      <c r="B48" s="69"/>
      <c r="C48" s="171"/>
      <c r="D48" s="171"/>
      <c r="E48" s="171"/>
      <c r="F48" s="70"/>
      <c r="G48" s="165"/>
      <c r="H48" s="165"/>
      <c r="I48" s="165"/>
      <c r="J48" s="165"/>
      <c r="K48" s="165"/>
      <c r="L48" s="165"/>
      <c r="M48" s="165"/>
      <c r="N48" s="165"/>
      <c r="O48" s="165"/>
      <c r="P48" s="165"/>
      <c r="Q48" s="165"/>
      <c r="R48" s="165"/>
      <c r="S48" s="165"/>
      <c r="T48" s="165"/>
      <c r="U48" s="165"/>
      <c r="V48" s="165"/>
    </row>
    <row r="49" spans="1:17" s="17" customFormat="1" ht="15.75" thickBot="1" x14ac:dyDescent="0.3">
      <c r="A49" s="171"/>
      <c r="B49" s="69"/>
      <c r="C49" s="171"/>
      <c r="D49" s="171"/>
      <c r="E49" s="171"/>
      <c r="F49" s="70"/>
      <c r="G49" s="165"/>
      <c r="H49" s="165"/>
      <c r="I49" s="165"/>
      <c r="J49" s="165"/>
      <c r="K49" s="45"/>
      <c r="L49" s="166" t="s">
        <v>155</v>
      </c>
      <c r="M49" s="166"/>
      <c r="N49" s="53"/>
      <c r="O49" s="167" t="s">
        <v>156</v>
      </c>
      <c r="P49" s="167"/>
      <c r="Q49" s="167"/>
    </row>
    <row r="50" spans="1:17" s="17" customFormat="1" ht="15.75" thickBot="1" x14ac:dyDescent="0.3">
      <c r="A50" s="4" t="s">
        <v>157</v>
      </c>
      <c r="B50" s="174" t="s">
        <v>158</v>
      </c>
      <c r="C50" s="175"/>
      <c r="D50" s="5" t="s">
        <v>159</v>
      </c>
      <c r="E50" s="5" t="s">
        <v>160</v>
      </c>
      <c r="F50" s="174" t="s">
        <v>161</v>
      </c>
      <c r="G50" s="175"/>
      <c r="H50" s="5" t="s">
        <v>159</v>
      </c>
      <c r="I50" s="5" t="s">
        <v>160</v>
      </c>
      <c r="J50" s="165"/>
      <c r="K50" s="166" t="s">
        <v>157</v>
      </c>
      <c r="L50" s="46" t="s">
        <v>162</v>
      </c>
      <c r="M50" s="166" t="s">
        <v>163</v>
      </c>
      <c r="N50" s="53" t="s">
        <v>164</v>
      </c>
      <c r="O50" s="44" t="s">
        <v>165</v>
      </c>
      <c r="P50" s="167" t="s">
        <v>163</v>
      </c>
      <c r="Q50" s="167" t="s">
        <v>164</v>
      </c>
    </row>
    <row r="51" spans="1:17" s="17" customFormat="1" ht="15.75" thickBot="1" x14ac:dyDescent="0.3">
      <c r="A51" s="6" t="s">
        <v>183</v>
      </c>
      <c r="B51" s="125">
        <v>34</v>
      </c>
      <c r="C51" s="110">
        <f>B51/$B$60</f>
        <v>0.28813559322033899</v>
      </c>
      <c r="D51" s="110">
        <v>0.2</v>
      </c>
      <c r="E51" s="110">
        <v>0.35</v>
      </c>
      <c r="F51" s="131">
        <v>19</v>
      </c>
      <c r="G51" s="110">
        <f>F51/$F$60</f>
        <v>0.18446601941747573</v>
      </c>
      <c r="H51" s="124">
        <v>0.12</v>
      </c>
      <c r="I51" s="110">
        <v>0.25</v>
      </c>
      <c r="J51" s="165"/>
      <c r="K51" s="65" t="s">
        <v>183</v>
      </c>
      <c r="L51" s="117">
        <f>C51</f>
        <v>0.28813559322033899</v>
      </c>
      <c r="M51" s="117">
        <f>C51-D51</f>
        <v>8.8135593220338981E-2</v>
      </c>
      <c r="N51" s="118">
        <f>E51-C51</f>
        <v>6.1864406779660985E-2</v>
      </c>
      <c r="O51" s="119">
        <f>G51</f>
        <v>0.18446601941747573</v>
      </c>
      <c r="P51" s="119">
        <f>G51-H51</f>
        <v>6.4466019417475734E-2</v>
      </c>
      <c r="Q51" s="119">
        <f>I51-G51</f>
        <v>6.553398058252427E-2</v>
      </c>
    </row>
    <row r="52" spans="1:17" s="17" customFormat="1" ht="15.75" thickBot="1" x14ac:dyDescent="0.3">
      <c r="A52" s="6" t="s">
        <v>300</v>
      </c>
      <c r="B52" s="125">
        <v>12</v>
      </c>
      <c r="C52" s="110">
        <f t="shared" ref="C52:C59" si="14">B52/$B$60</f>
        <v>0.10169491525423729</v>
      </c>
      <c r="D52" s="110">
        <v>0.08</v>
      </c>
      <c r="E52" s="110">
        <v>0.14000000000000001</v>
      </c>
      <c r="F52" s="131">
        <v>37</v>
      </c>
      <c r="G52" s="110">
        <f t="shared" ref="G52:G59" si="15">F52/$F$60</f>
        <v>0.35922330097087379</v>
      </c>
      <c r="H52" s="124">
        <v>0.3</v>
      </c>
      <c r="I52" s="110">
        <v>0.42</v>
      </c>
      <c r="J52" s="165"/>
      <c r="K52" s="65" t="s">
        <v>300</v>
      </c>
      <c r="L52" s="117">
        <f t="shared" ref="L52:L59" si="16">C52</f>
        <v>0.10169491525423729</v>
      </c>
      <c r="M52" s="117">
        <f t="shared" ref="M52:M59" si="17">C52-D52</f>
        <v>2.1694915254237293E-2</v>
      </c>
      <c r="N52" s="118">
        <f t="shared" ref="N52:N59" si="18">E52-C52</f>
        <v>3.8305084745762719E-2</v>
      </c>
      <c r="O52" s="119">
        <f t="shared" ref="O52:O59" si="19">G52</f>
        <v>0.35922330097087379</v>
      </c>
      <c r="P52" s="119">
        <f t="shared" ref="P52:P59" si="20">G52-H52</f>
        <v>5.9223300970873805E-2</v>
      </c>
      <c r="Q52" s="119">
        <f t="shared" ref="Q52:Q59" si="21">I52-G52</f>
        <v>6.0776699029126191E-2</v>
      </c>
    </row>
    <row r="53" spans="1:17" s="17" customFormat="1" ht="15.75" thickBot="1" x14ac:dyDescent="0.3">
      <c r="A53" s="6" t="s">
        <v>301</v>
      </c>
      <c r="B53" s="125">
        <v>8</v>
      </c>
      <c r="C53" s="110">
        <f t="shared" si="14"/>
        <v>6.7796610169491525E-2</v>
      </c>
      <c r="D53" s="110">
        <v>0.05</v>
      </c>
      <c r="E53" s="110">
        <v>0.09</v>
      </c>
      <c r="F53" s="131">
        <v>4</v>
      </c>
      <c r="G53" s="110">
        <f t="shared" si="15"/>
        <v>3.8834951456310676E-2</v>
      </c>
      <c r="H53" s="124">
        <v>0.01</v>
      </c>
      <c r="I53" s="110">
        <v>0.06</v>
      </c>
      <c r="J53" s="165"/>
      <c r="K53" s="65" t="s">
        <v>301</v>
      </c>
      <c r="L53" s="117">
        <f t="shared" si="16"/>
        <v>6.7796610169491525E-2</v>
      </c>
      <c r="M53" s="117">
        <f t="shared" si="17"/>
        <v>1.7796610169491522E-2</v>
      </c>
      <c r="N53" s="118">
        <f t="shared" si="18"/>
        <v>2.2203389830508471E-2</v>
      </c>
      <c r="O53" s="119">
        <f t="shared" si="19"/>
        <v>3.8834951456310676E-2</v>
      </c>
      <c r="P53" s="119">
        <f t="shared" si="20"/>
        <v>2.8834951456310674E-2</v>
      </c>
      <c r="Q53" s="119">
        <f t="shared" si="21"/>
        <v>2.1165048543689322E-2</v>
      </c>
    </row>
    <row r="54" spans="1:17" s="17" customFormat="1" ht="27" thickBot="1" x14ac:dyDescent="0.3">
      <c r="A54" s="6" t="s">
        <v>302</v>
      </c>
      <c r="B54" s="125">
        <v>27</v>
      </c>
      <c r="C54" s="110">
        <f t="shared" si="14"/>
        <v>0.2288135593220339</v>
      </c>
      <c r="D54" s="110">
        <v>0.17</v>
      </c>
      <c r="E54" s="110">
        <v>0.28000000000000003</v>
      </c>
      <c r="F54" s="131">
        <v>8</v>
      </c>
      <c r="G54" s="110">
        <f t="shared" si="15"/>
        <v>7.7669902912621352E-2</v>
      </c>
      <c r="H54" s="124">
        <v>0.05</v>
      </c>
      <c r="I54" s="110">
        <v>0.14000000000000001</v>
      </c>
      <c r="J54" s="165"/>
      <c r="K54" s="65" t="s">
        <v>302</v>
      </c>
      <c r="L54" s="117">
        <f t="shared" si="16"/>
        <v>0.2288135593220339</v>
      </c>
      <c r="M54" s="117">
        <f t="shared" si="17"/>
        <v>5.8813559322033887E-2</v>
      </c>
      <c r="N54" s="118">
        <f t="shared" si="18"/>
        <v>5.1186440677966127E-2</v>
      </c>
      <c r="O54" s="119">
        <f t="shared" si="19"/>
        <v>7.7669902912621352E-2</v>
      </c>
      <c r="P54" s="119">
        <f t="shared" si="20"/>
        <v>2.766990291262135E-2</v>
      </c>
      <c r="Q54" s="119">
        <f t="shared" si="21"/>
        <v>6.2330097087378661E-2</v>
      </c>
    </row>
    <row r="55" spans="1:17" s="17" customFormat="1" ht="15.75" thickBot="1" x14ac:dyDescent="0.3">
      <c r="A55" s="6" t="s">
        <v>303</v>
      </c>
      <c r="B55" s="125">
        <v>6</v>
      </c>
      <c r="C55" s="110">
        <f t="shared" si="14"/>
        <v>5.0847457627118647E-2</v>
      </c>
      <c r="D55" s="110">
        <v>0.01</v>
      </c>
      <c r="E55" s="110">
        <v>0.09</v>
      </c>
      <c r="F55" s="131">
        <v>3</v>
      </c>
      <c r="G55" s="110">
        <f t="shared" si="15"/>
        <v>2.9126213592233011E-2</v>
      </c>
      <c r="H55" s="124">
        <v>0.01</v>
      </c>
      <c r="I55" s="110">
        <v>0.06</v>
      </c>
      <c r="J55" s="165"/>
      <c r="K55" s="65" t="s">
        <v>303</v>
      </c>
      <c r="L55" s="117">
        <f t="shared" si="16"/>
        <v>5.0847457627118647E-2</v>
      </c>
      <c r="M55" s="117">
        <f t="shared" si="17"/>
        <v>4.0847457627118645E-2</v>
      </c>
      <c r="N55" s="118">
        <f t="shared" si="18"/>
        <v>3.9152542372881349E-2</v>
      </c>
      <c r="O55" s="119">
        <f t="shared" si="19"/>
        <v>2.9126213592233011E-2</v>
      </c>
      <c r="P55" s="119">
        <f t="shared" si="20"/>
        <v>1.9126213592233009E-2</v>
      </c>
      <c r="Q55" s="119">
        <f t="shared" si="21"/>
        <v>3.0873786407766987E-2</v>
      </c>
    </row>
    <row r="56" spans="1:17" s="17" customFormat="1" ht="15.75" thickBot="1" x14ac:dyDescent="0.3">
      <c r="A56" s="6" t="s">
        <v>304</v>
      </c>
      <c r="B56" s="125">
        <v>15</v>
      </c>
      <c r="C56" s="110">
        <f t="shared" si="14"/>
        <v>0.1271186440677966</v>
      </c>
      <c r="D56" s="110">
        <v>7.0000000000000007E-2</v>
      </c>
      <c r="E56" s="110">
        <v>0.21</v>
      </c>
      <c r="F56" s="131">
        <v>7</v>
      </c>
      <c r="G56" s="110">
        <f t="shared" si="15"/>
        <v>6.7961165048543687E-2</v>
      </c>
      <c r="H56" s="124">
        <v>0.02</v>
      </c>
      <c r="I56" s="110">
        <v>0.1</v>
      </c>
      <c r="J56" s="165"/>
      <c r="K56" s="65" t="s">
        <v>304</v>
      </c>
      <c r="L56" s="117">
        <f t="shared" si="16"/>
        <v>0.1271186440677966</v>
      </c>
      <c r="M56" s="117">
        <f t="shared" si="17"/>
        <v>5.7118644067796598E-2</v>
      </c>
      <c r="N56" s="118">
        <f t="shared" si="18"/>
        <v>8.2881355932203388E-2</v>
      </c>
      <c r="O56" s="119">
        <f t="shared" si="19"/>
        <v>6.7961165048543687E-2</v>
      </c>
      <c r="P56" s="119">
        <f t="shared" si="20"/>
        <v>4.7961165048543683E-2</v>
      </c>
      <c r="Q56" s="119">
        <f t="shared" si="21"/>
        <v>3.2038834951456319E-2</v>
      </c>
    </row>
    <row r="57" spans="1:17" s="17" customFormat="1" ht="15.75" thickBot="1" x14ac:dyDescent="0.3">
      <c r="A57" s="6" t="s">
        <v>305</v>
      </c>
      <c r="B57" s="125">
        <v>11</v>
      </c>
      <c r="C57" s="110">
        <f t="shared" si="14"/>
        <v>9.3220338983050849E-2</v>
      </c>
      <c r="D57" s="110">
        <v>0.04</v>
      </c>
      <c r="E57" s="110">
        <v>0.15</v>
      </c>
      <c r="F57" s="131">
        <v>18</v>
      </c>
      <c r="G57" s="110">
        <f t="shared" si="15"/>
        <v>0.17475728155339806</v>
      </c>
      <c r="H57" s="124">
        <v>0.1</v>
      </c>
      <c r="I57" s="110">
        <v>0.28000000000000003</v>
      </c>
      <c r="J57" s="165"/>
      <c r="K57" s="65" t="s">
        <v>305</v>
      </c>
      <c r="L57" s="117">
        <f t="shared" si="16"/>
        <v>9.3220338983050849E-2</v>
      </c>
      <c r="M57" s="117">
        <f t="shared" si="17"/>
        <v>5.3220338983050848E-2</v>
      </c>
      <c r="N57" s="118">
        <f t="shared" si="18"/>
        <v>5.6779661016949146E-2</v>
      </c>
      <c r="O57" s="119">
        <f t="shared" si="19"/>
        <v>0.17475728155339806</v>
      </c>
      <c r="P57" s="119">
        <f t="shared" si="20"/>
        <v>7.4757281553398058E-2</v>
      </c>
      <c r="Q57" s="119">
        <f t="shared" si="21"/>
        <v>0.10524271844660196</v>
      </c>
    </row>
    <row r="58" spans="1:17" s="17" customFormat="1" ht="15.75" thickBot="1" x14ac:dyDescent="0.3">
      <c r="A58" s="6" t="s">
        <v>230</v>
      </c>
      <c r="B58" s="125">
        <v>3</v>
      </c>
      <c r="C58" s="110">
        <f t="shared" si="14"/>
        <v>2.5423728813559324E-2</v>
      </c>
      <c r="D58" s="110">
        <v>0.01</v>
      </c>
      <c r="E58" s="110">
        <v>0.06</v>
      </c>
      <c r="F58" s="131">
        <v>5</v>
      </c>
      <c r="G58" s="110">
        <f t="shared" si="15"/>
        <v>4.8543689320388349E-2</v>
      </c>
      <c r="H58" s="124">
        <v>0.02</v>
      </c>
      <c r="I58" s="110">
        <v>0.09</v>
      </c>
      <c r="J58" s="165"/>
      <c r="K58" s="65" t="s">
        <v>230</v>
      </c>
      <c r="L58" s="117">
        <f t="shared" si="16"/>
        <v>2.5423728813559324E-2</v>
      </c>
      <c r="M58" s="117">
        <f t="shared" si="17"/>
        <v>1.5423728813559323E-2</v>
      </c>
      <c r="N58" s="118">
        <f t="shared" si="18"/>
        <v>3.4576271186440674E-2</v>
      </c>
      <c r="O58" s="119">
        <f t="shared" si="19"/>
        <v>4.8543689320388349E-2</v>
      </c>
      <c r="P58" s="119">
        <f t="shared" si="20"/>
        <v>2.8543689320388348E-2</v>
      </c>
      <c r="Q58" s="119">
        <f t="shared" si="21"/>
        <v>4.1456310679611648E-2</v>
      </c>
    </row>
    <row r="59" spans="1:17" s="17" customFormat="1" ht="15.75" thickBot="1" x14ac:dyDescent="0.3">
      <c r="A59" s="6" t="s">
        <v>284</v>
      </c>
      <c r="B59" s="125">
        <v>2</v>
      </c>
      <c r="C59" s="110">
        <f t="shared" si="14"/>
        <v>1.6949152542372881E-2</v>
      </c>
      <c r="D59" s="110">
        <v>5.0000000000000001E-3</v>
      </c>
      <c r="E59" s="110">
        <v>0.04</v>
      </c>
      <c r="F59" s="131">
        <v>2</v>
      </c>
      <c r="G59" s="110">
        <f t="shared" si="15"/>
        <v>1.9417475728155338E-2</v>
      </c>
      <c r="H59" s="124">
        <v>0.01</v>
      </c>
      <c r="I59" s="110">
        <v>0.04</v>
      </c>
      <c r="J59" s="165"/>
      <c r="K59" s="65" t="s">
        <v>284</v>
      </c>
      <c r="L59" s="117">
        <f t="shared" si="16"/>
        <v>1.6949152542372881E-2</v>
      </c>
      <c r="M59" s="117">
        <f t="shared" si="17"/>
        <v>1.194915254237288E-2</v>
      </c>
      <c r="N59" s="118">
        <f t="shared" si="18"/>
        <v>2.305084745762712E-2</v>
      </c>
      <c r="O59" s="119">
        <f t="shared" si="19"/>
        <v>1.9417475728155338E-2</v>
      </c>
      <c r="P59" s="119">
        <f t="shared" si="20"/>
        <v>9.4174757281553379E-3</v>
      </c>
      <c r="Q59" s="119">
        <f t="shared" si="21"/>
        <v>2.0582524271844663E-2</v>
      </c>
    </row>
    <row r="60" spans="1:17" s="17" customFormat="1" ht="15.75" thickBot="1" x14ac:dyDescent="0.3">
      <c r="A60" s="7" t="s">
        <v>168</v>
      </c>
      <c r="B60" s="125">
        <f>SUM(B51:B59)</f>
        <v>118</v>
      </c>
      <c r="C60" s="125">
        <f>SUM(C51:C59)</f>
        <v>0.99999999999999989</v>
      </c>
      <c r="D60" s="110"/>
      <c r="E60" s="110"/>
      <c r="F60" s="131">
        <f>SUM(F51:F59)</f>
        <v>103</v>
      </c>
      <c r="G60" s="110">
        <f>SUM(G51:G59)</f>
        <v>0.99999999999999989</v>
      </c>
      <c r="H60" s="124"/>
      <c r="I60" s="110"/>
      <c r="J60" s="165"/>
      <c r="K60" s="57" t="s">
        <v>168</v>
      </c>
      <c r="L60" s="117">
        <f>SUM(L51:L59)</f>
        <v>0.99999999999999989</v>
      </c>
      <c r="M60" s="117"/>
      <c r="N60" s="118"/>
      <c r="O60" s="119">
        <f>SUM(O51:O59)</f>
        <v>0.99999999999999989</v>
      </c>
      <c r="P60" s="119"/>
      <c r="Q60" s="119"/>
    </row>
    <row r="62" spans="1:17" s="13" customFormat="1" ht="22.5" x14ac:dyDescent="0.3">
      <c r="A62" s="12" t="s">
        <v>306</v>
      </c>
      <c r="B62" s="69"/>
      <c r="C62" s="171"/>
      <c r="D62" s="171"/>
      <c r="E62" s="171"/>
      <c r="F62" s="70"/>
      <c r="G62" s="171"/>
      <c r="H62" s="171"/>
      <c r="I62" s="171"/>
      <c r="J62" s="171"/>
      <c r="K62" s="171"/>
      <c r="L62" s="171"/>
      <c r="M62" s="171"/>
      <c r="N62" s="171"/>
      <c r="O62" s="171"/>
      <c r="P62" s="171"/>
      <c r="Q62" s="171"/>
    </row>
    <row r="63" spans="1:17" s="17" customFormat="1" x14ac:dyDescent="0.25">
      <c r="A63" s="2" t="s">
        <v>307</v>
      </c>
      <c r="B63" s="67"/>
      <c r="C63" s="165"/>
      <c r="D63" s="165"/>
      <c r="E63" s="165"/>
      <c r="F63" s="70"/>
      <c r="G63" s="165"/>
      <c r="H63" s="165"/>
      <c r="I63" s="165"/>
      <c r="J63" s="165"/>
      <c r="K63" s="165"/>
      <c r="L63" s="165"/>
      <c r="M63" s="165"/>
      <c r="N63" s="165"/>
      <c r="O63" s="165"/>
      <c r="P63" s="165"/>
      <c r="Q63" s="165"/>
    </row>
    <row r="64" spans="1:17" s="17" customFormat="1" x14ac:dyDescent="0.25">
      <c r="A64" s="19" t="s">
        <v>308</v>
      </c>
      <c r="B64" s="69"/>
      <c r="C64" s="171"/>
      <c r="D64" s="171"/>
      <c r="E64" s="171"/>
      <c r="F64" s="70"/>
      <c r="G64" s="165"/>
      <c r="H64" s="165"/>
      <c r="I64" s="165"/>
      <c r="J64" s="165"/>
      <c r="K64" s="165"/>
      <c r="L64" s="165"/>
      <c r="M64" s="165"/>
      <c r="N64" s="165"/>
      <c r="O64" s="165"/>
      <c r="P64" s="165"/>
      <c r="Q64" s="165"/>
    </row>
    <row r="65" spans="1:17" s="17" customFormat="1" ht="15.75" thickBot="1" x14ac:dyDescent="0.3">
      <c r="A65" s="171"/>
      <c r="B65" s="69"/>
      <c r="C65" s="171"/>
      <c r="D65" s="171"/>
      <c r="E65" s="171"/>
      <c r="F65" s="70"/>
      <c r="G65" s="165"/>
      <c r="H65" s="165"/>
      <c r="I65" s="165"/>
      <c r="J65" s="165"/>
      <c r="K65" s="45"/>
      <c r="L65" s="166" t="s">
        <v>155</v>
      </c>
      <c r="M65" s="166"/>
      <c r="N65" s="53"/>
      <c r="O65" s="167" t="s">
        <v>156</v>
      </c>
      <c r="P65" s="167"/>
      <c r="Q65" s="167"/>
    </row>
    <row r="66" spans="1:17" s="17" customFormat="1" ht="15.75" thickBot="1" x14ac:dyDescent="0.3">
      <c r="A66" s="4" t="s">
        <v>157</v>
      </c>
      <c r="B66" s="174" t="s">
        <v>158</v>
      </c>
      <c r="C66" s="175"/>
      <c r="D66" s="5" t="s">
        <v>159</v>
      </c>
      <c r="E66" s="5" t="s">
        <v>160</v>
      </c>
      <c r="F66" s="174" t="s">
        <v>161</v>
      </c>
      <c r="G66" s="175"/>
      <c r="H66" s="5" t="s">
        <v>159</v>
      </c>
      <c r="I66" s="5" t="s">
        <v>160</v>
      </c>
      <c r="J66" s="165"/>
      <c r="K66" s="166" t="s">
        <v>157</v>
      </c>
      <c r="L66" s="46" t="s">
        <v>162</v>
      </c>
      <c r="M66" s="166" t="s">
        <v>163</v>
      </c>
      <c r="N66" s="53" t="s">
        <v>164</v>
      </c>
      <c r="O66" s="44" t="s">
        <v>165</v>
      </c>
      <c r="P66" s="167" t="s">
        <v>163</v>
      </c>
      <c r="Q66" s="167" t="s">
        <v>164</v>
      </c>
    </row>
    <row r="67" spans="1:17" s="17" customFormat="1" ht="15.75" thickBot="1" x14ac:dyDescent="0.3">
      <c r="A67" s="6" t="s">
        <v>166</v>
      </c>
      <c r="B67" s="125">
        <v>68</v>
      </c>
      <c r="C67" s="110">
        <f>B67/$B$70</f>
        <v>0.59130434782608698</v>
      </c>
      <c r="D67" s="110">
        <v>0.48</v>
      </c>
      <c r="E67" s="110">
        <v>0.67</v>
      </c>
      <c r="F67" s="131">
        <v>82</v>
      </c>
      <c r="G67" s="110">
        <f>F67/$F$70</f>
        <v>0.73873873873873874</v>
      </c>
      <c r="H67" s="124">
        <v>0.67</v>
      </c>
      <c r="I67" s="110">
        <v>0.91</v>
      </c>
      <c r="J67" s="165"/>
      <c r="K67" s="58" t="s">
        <v>166</v>
      </c>
      <c r="L67" s="117">
        <f>C67</f>
        <v>0.59130434782608698</v>
      </c>
      <c r="M67" s="117">
        <f>C67-D67</f>
        <v>0.111304347826087</v>
      </c>
      <c r="N67" s="118">
        <f>E67-C67</f>
        <v>7.8695652173913055E-2</v>
      </c>
      <c r="O67" s="119">
        <f>G67</f>
        <v>0.73873873873873874</v>
      </c>
      <c r="P67" s="119">
        <f>G67-H67</f>
        <v>6.8738738738738703E-2</v>
      </c>
      <c r="Q67" s="119">
        <f>I67-G67</f>
        <v>0.17126126126126129</v>
      </c>
    </row>
    <row r="68" spans="1:17" s="17" customFormat="1" ht="15.75" thickBot="1" x14ac:dyDescent="0.3">
      <c r="A68" s="6" t="s">
        <v>167</v>
      </c>
      <c r="B68" s="125">
        <v>32</v>
      </c>
      <c r="C68" s="110">
        <f t="shared" ref="C68:C69" si="22">B68/$B$70</f>
        <v>0.27826086956521739</v>
      </c>
      <c r="D68" s="110">
        <v>0.21</v>
      </c>
      <c r="E68" s="110">
        <v>0.36</v>
      </c>
      <c r="F68" s="131">
        <v>19</v>
      </c>
      <c r="G68" s="110">
        <f t="shared" ref="G68:G69" si="23">F68/$F$70</f>
        <v>0.17117117117117117</v>
      </c>
      <c r="H68" s="124">
        <v>0.12</v>
      </c>
      <c r="I68" s="110">
        <v>0.25</v>
      </c>
      <c r="J68" s="165"/>
      <c r="K68" s="58" t="s">
        <v>167</v>
      </c>
      <c r="L68" s="117">
        <f t="shared" ref="L68:L69" si="24">C68</f>
        <v>0.27826086956521739</v>
      </c>
      <c r="M68" s="117">
        <f t="shared" ref="M68:M69" si="25">C68-D68</f>
        <v>6.8260869565217402E-2</v>
      </c>
      <c r="N68" s="118">
        <f t="shared" ref="N68:N69" si="26">E68-C68</f>
        <v>8.1739130434782592E-2</v>
      </c>
      <c r="O68" s="119">
        <f t="shared" ref="O68:O69" si="27">G68</f>
        <v>0.17117117117117117</v>
      </c>
      <c r="P68" s="119">
        <f t="shared" ref="P68:P69" si="28">G68-H68</f>
        <v>5.1171171171171176E-2</v>
      </c>
      <c r="Q68" s="119">
        <f t="shared" ref="Q68:Q69" si="29">I68-G68</f>
        <v>7.8828828828828829E-2</v>
      </c>
    </row>
    <row r="69" spans="1:17" s="17" customFormat="1" ht="15.75" thickBot="1" x14ac:dyDescent="0.3">
      <c r="A69" s="6" t="s">
        <v>230</v>
      </c>
      <c r="B69" s="125">
        <v>15</v>
      </c>
      <c r="C69" s="110">
        <f t="shared" si="22"/>
        <v>0.13043478260869565</v>
      </c>
      <c r="D69" s="110">
        <v>0.09</v>
      </c>
      <c r="E69" s="110">
        <v>0.19</v>
      </c>
      <c r="F69" s="131">
        <v>10</v>
      </c>
      <c r="G69" s="110">
        <f t="shared" si="23"/>
        <v>9.0090090090090086E-2</v>
      </c>
      <c r="H69" s="124">
        <v>0.05</v>
      </c>
      <c r="I69" s="110">
        <v>0.16</v>
      </c>
      <c r="J69" s="165"/>
      <c r="K69" s="58" t="s">
        <v>230</v>
      </c>
      <c r="L69" s="117">
        <f t="shared" si="24"/>
        <v>0.13043478260869565</v>
      </c>
      <c r="M69" s="117">
        <f t="shared" si="25"/>
        <v>4.0434782608695652E-2</v>
      </c>
      <c r="N69" s="118">
        <f t="shared" si="26"/>
        <v>5.9565217391304354E-2</v>
      </c>
      <c r="O69" s="119">
        <f t="shared" si="27"/>
        <v>9.0090090090090086E-2</v>
      </c>
      <c r="P69" s="119">
        <f t="shared" si="28"/>
        <v>4.0090090090090083E-2</v>
      </c>
      <c r="Q69" s="119">
        <f t="shared" si="29"/>
        <v>6.9909909909909917E-2</v>
      </c>
    </row>
    <row r="70" spans="1:17" s="17" customFormat="1" ht="15.75" thickBot="1" x14ac:dyDescent="0.3">
      <c r="A70" s="7" t="s">
        <v>168</v>
      </c>
      <c r="B70" s="125">
        <f>SUM(B67:B69)</f>
        <v>115</v>
      </c>
      <c r="C70" s="125">
        <f>SUM(C67:C69)</f>
        <v>1</v>
      </c>
      <c r="D70" s="110"/>
      <c r="E70" s="110"/>
      <c r="F70" s="125">
        <f>SUM(F67:F69)</f>
        <v>111</v>
      </c>
      <c r="G70" s="125">
        <f>SUM(G67:G69)</f>
        <v>1</v>
      </c>
      <c r="H70" s="124"/>
      <c r="I70" s="110"/>
      <c r="J70" s="165"/>
      <c r="K70" s="57" t="s">
        <v>168</v>
      </c>
      <c r="L70" s="117">
        <f>SUM(L67:L69)</f>
        <v>1</v>
      </c>
      <c r="M70" s="117"/>
      <c r="N70" s="118"/>
      <c r="O70" s="119">
        <f>SUM(O67:O69)</f>
        <v>1</v>
      </c>
      <c r="P70" s="119"/>
      <c r="Q70" s="119"/>
    </row>
    <row r="72" spans="1:17" s="13" customFormat="1" ht="22.5" x14ac:dyDescent="0.3">
      <c r="A72" s="12" t="s">
        <v>309</v>
      </c>
      <c r="B72" s="69"/>
      <c r="C72" s="171"/>
      <c r="D72" s="171"/>
      <c r="E72" s="171"/>
      <c r="F72" s="70"/>
      <c r="G72" s="171"/>
      <c r="H72" s="171"/>
      <c r="I72" s="171"/>
      <c r="J72" s="171"/>
      <c r="K72" s="165"/>
      <c r="L72" s="165"/>
      <c r="M72" s="171"/>
      <c r="N72" s="171"/>
      <c r="O72" s="171"/>
      <c r="P72" s="171"/>
      <c r="Q72" s="171"/>
    </row>
    <row r="73" spans="1:17" s="17" customFormat="1" x14ac:dyDescent="0.25">
      <c r="A73" s="2" t="s">
        <v>310</v>
      </c>
      <c r="B73" s="67"/>
      <c r="C73" s="165"/>
      <c r="D73" s="165"/>
      <c r="E73" s="165"/>
      <c r="F73" s="70"/>
      <c r="G73" s="165"/>
      <c r="H73" s="165"/>
      <c r="I73" s="165"/>
      <c r="J73" s="165"/>
      <c r="K73" s="165"/>
      <c r="L73" s="165"/>
      <c r="M73" s="165"/>
      <c r="N73" s="165"/>
      <c r="O73" s="165"/>
      <c r="P73" s="165"/>
      <c r="Q73" s="165"/>
    </row>
    <row r="74" spans="1:17" s="17" customFormat="1" x14ac:dyDescent="0.25">
      <c r="A74" s="19" t="s">
        <v>311</v>
      </c>
      <c r="B74" s="69"/>
      <c r="C74" s="171"/>
      <c r="D74" s="171"/>
      <c r="E74" s="171"/>
      <c r="F74" s="70"/>
      <c r="G74" s="165"/>
      <c r="H74" s="165"/>
      <c r="I74" s="165"/>
      <c r="J74" s="165"/>
      <c r="K74" s="165"/>
      <c r="L74" s="165"/>
      <c r="M74" s="165"/>
      <c r="N74" s="165"/>
      <c r="O74" s="165"/>
      <c r="P74" s="165"/>
      <c r="Q74" s="165"/>
    </row>
    <row r="75" spans="1:17" s="17" customFormat="1" ht="15.75" thickBot="1" x14ac:dyDescent="0.3">
      <c r="A75" s="171"/>
      <c r="B75" s="69"/>
      <c r="C75" s="171"/>
      <c r="D75" s="171"/>
      <c r="E75" s="171"/>
      <c r="F75" s="70"/>
      <c r="G75" s="165"/>
      <c r="H75" s="165"/>
      <c r="I75" s="165"/>
      <c r="J75" s="165"/>
      <c r="K75" s="45"/>
      <c r="L75" s="166" t="s">
        <v>155</v>
      </c>
      <c r="M75" s="166"/>
      <c r="N75" s="53"/>
      <c r="O75" s="167" t="s">
        <v>156</v>
      </c>
      <c r="P75" s="167"/>
      <c r="Q75" s="167"/>
    </row>
    <row r="76" spans="1:17" s="17" customFormat="1" ht="15.75" thickBot="1" x14ac:dyDescent="0.3">
      <c r="A76" s="4" t="s">
        <v>157</v>
      </c>
      <c r="B76" s="174" t="s">
        <v>158</v>
      </c>
      <c r="C76" s="175"/>
      <c r="D76" s="5" t="s">
        <v>159</v>
      </c>
      <c r="E76" s="5" t="s">
        <v>160</v>
      </c>
      <c r="F76" s="174" t="s">
        <v>161</v>
      </c>
      <c r="G76" s="175"/>
      <c r="H76" s="5" t="s">
        <v>159</v>
      </c>
      <c r="I76" s="5" t="s">
        <v>160</v>
      </c>
      <c r="J76" s="165"/>
      <c r="K76" s="166" t="s">
        <v>157</v>
      </c>
      <c r="L76" s="46" t="s">
        <v>162</v>
      </c>
      <c r="M76" s="166" t="s">
        <v>163</v>
      </c>
      <c r="N76" s="53" t="s">
        <v>164</v>
      </c>
      <c r="O76" s="44" t="s">
        <v>165</v>
      </c>
      <c r="P76" s="167" t="s">
        <v>163</v>
      </c>
      <c r="Q76" s="167" t="s">
        <v>164</v>
      </c>
    </row>
    <row r="77" spans="1:17" s="17" customFormat="1" ht="15.75" thickBot="1" x14ac:dyDescent="0.3">
      <c r="A77" s="6" t="s">
        <v>312</v>
      </c>
      <c r="B77" s="125">
        <v>14</v>
      </c>
      <c r="C77" s="110">
        <f>B77/$B$85</f>
        <v>0.20588235294117646</v>
      </c>
      <c r="D77" s="110">
        <v>0.17</v>
      </c>
      <c r="E77" s="110">
        <v>0.26</v>
      </c>
      <c r="F77" s="131">
        <v>19</v>
      </c>
      <c r="G77" s="110">
        <f>F77/$F$85</f>
        <v>0.23170731707317074</v>
      </c>
      <c r="H77" s="124">
        <v>0.18</v>
      </c>
      <c r="I77" s="110">
        <v>0.26</v>
      </c>
      <c r="J77" s="165"/>
      <c r="K77" s="65" t="s">
        <v>312</v>
      </c>
      <c r="L77" s="117">
        <f>C77</f>
        <v>0.20588235294117646</v>
      </c>
      <c r="M77" s="117">
        <f>C77-D77</f>
        <v>3.5882352941176449E-2</v>
      </c>
      <c r="N77" s="118">
        <f>E77-C77</f>
        <v>5.4117647058823548E-2</v>
      </c>
      <c r="O77" s="119">
        <f>G77</f>
        <v>0.23170731707317074</v>
      </c>
      <c r="P77" s="119">
        <f>G77-H77</f>
        <v>5.170731707317075E-2</v>
      </c>
      <c r="Q77" s="119">
        <f>I77-G77</f>
        <v>2.8292682926829266E-2</v>
      </c>
    </row>
    <row r="78" spans="1:17" s="17" customFormat="1" ht="26.45" customHeight="1" thickBot="1" x14ac:dyDescent="0.3">
      <c r="A78" s="6" t="s">
        <v>313</v>
      </c>
      <c r="B78" s="125">
        <v>23</v>
      </c>
      <c r="C78" s="110">
        <f t="shared" ref="C78:C84" si="30">B78/$B$85</f>
        <v>0.33823529411764708</v>
      </c>
      <c r="D78" s="110">
        <v>0.28000000000000003</v>
      </c>
      <c r="E78" s="110">
        <v>0.41</v>
      </c>
      <c r="F78" s="131">
        <v>12</v>
      </c>
      <c r="G78" s="110">
        <f t="shared" ref="G78:G84" si="31">F78/$F$85</f>
        <v>0.14634146341463414</v>
      </c>
      <c r="H78" s="124">
        <v>0.1</v>
      </c>
      <c r="I78" s="110">
        <v>0.19</v>
      </c>
      <c r="J78" s="165"/>
      <c r="K78" s="65" t="s">
        <v>313</v>
      </c>
      <c r="L78" s="117">
        <f t="shared" ref="L78:L84" si="32">C78</f>
        <v>0.33823529411764708</v>
      </c>
      <c r="M78" s="117">
        <f t="shared" ref="M78:M84" si="33">C78-D78</f>
        <v>5.8235294117647052E-2</v>
      </c>
      <c r="N78" s="118">
        <f t="shared" ref="N78:N84" si="34">E78-C78</f>
        <v>7.1764705882352897E-2</v>
      </c>
      <c r="O78" s="119">
        <f t="shared" ref="O78:O84" si="35">G78</f>
        <v>0.14634146341463414</v>
      </c>
      <c r="P78" s="119">
        <f t="shared" ref="P78:P84" si="36">G78-H78</f>
        <v>4.6341463414634132E-2</v>
      </c>
      <c r="Q78" s="119">
        <f t="shared" ref="Q78:Q84" si="37">I78-G78</f>
        <v>4.3658536585365865E-2</v>
      </c>
    </row>
    <row r="79" spans="1:17" s="17" customFormat="1" ht="27" thickBot="1" x14ac:dyDescent="0.3">
      <c r="A79" s="6" t="s">
        <v>314</v>
      </c>
      <c r="B79" s="125">
        <v>8</v>
      </c>
      <c r="C79" s="110">
        <f t="shared" si="30"/>
        <v>0.11764705882352941</v>
      </c>
      <c r="D79" s="110">
        <v>0.08</v>
      </c>
      <c r="E79" s="110">
        <v>0.15</v>
      </c>
      <c r="F79" s="131">
        <v>8</v>
      </c>
      <c r="G79" s="110">
        <f t="shared" si="31"/>
        <v>9.7560975609756101E-2</v>
      </c>
      <c r="H79" s="124">
        <v>0.08</v>
      </c>
      <c r="I79" s="110">
        <v>0.15</v>
      </c>
      <c r="J79" s="165"/>
      <c r="K79" s="65" t="s">
        <v>314</v>
      </c>
      <c r="L79" s="117">
        <f t="shared" si="32"/>
        <v>0.11764705882352941</v>
      </c>
      <c r="M79" s="117">
        <f t="shared" si="33"/>
        <v>3.7647058823529408E-2</v>
      </c>
      <c r="N79" s="118">
        <f t="shared" si="34"/>
        <v>3.2352941176470584E-2</v>
      </c>
      <c r="O79" s="119">
        <f t="shared" si="35"/>
        <v>9.7560975609756101E-2</v>
      </c>
      <c r="P79" s="119">
        <f t="shared" si="36"/>
        <v>1.7560975609756099E-2</v>
      </c>
      <c r="Q79" s="119">
        <f t="shared" si="37"/>
        <v>5.2439024390243894E-2</v>
      </c>
    </row>
    <row r="80" spans="1:17" s="17" customFormat="1" ht="15.75" thickBot="1" x14ac:dyDescent="0.3">
      <c r="A80" s="6" t="s">
        <v>315</v>
      </c>
      <c r="B80" s="125">
        <v>7</v>
      </c>
      <c r="C80" s="110">
        <f t="shared" si="30"/>
        <v>0.10294117647058823</v>
      </c>
      <c r="D80" s="110">
        <v>7.0000000000000007E-2</v>
      </c>
      <c r="E80" s="110">
        <v>0.15</v>
      </c>
      <c r="F80" s="131">
        <v>20</v>
      </c>
      <c r="G80" s="110">
        <f t="shared" si="31"/>
        <v>0.24390243902439024</v>
      </c>
      <c r="H80" s="124">
        <v>0.2</v>
      </c>
      <c r="I80" s="110">
        <v>0.3</v>
      </c>
      <c r="J80" s="165"/>
      <c r="K80" s="65" t="s">
        <v>315</v>
      </c>
      <c r="L80" s="117">
        <f t="shared" si="32"/>
        <v>0.10294117647058823</v>
      </c>
      <c r="M80" s="117">
        <f t="shared" si="33"/>
        <v>3.2941176470588224E-2</v>
      </c>
      <c r="N80" s="118">
        <f t="shared" si="34"/>
        <v>4.7058823529411764E-2</v>
      </c>
      <c r="O80" s="119">
        <f t="shared" si="35"/>
        <v>0.24390243902439024</v>
      </c>
      <c r="P80" s="119">
        <f t="shared" si="36"/>
        <v>4.3902439024390227E-2</v>
      </c>
      <c r="Q80" s="119">
        <f t="shared" si="37"/>
        <v>5.609756097560975E-2</v>
      </c>
    </row>
    <row r="81" spans="1:17" s="17" customFormat="1" ht="15.75" thickBot="1" x14ac:dyDescent="0.3">
      <c r="A81" s="6" t="s">
        <v>316</v>
      </c>
      <c r="B81" s="125">
        <v>11</v>
      </c>
      <c r="C81" s="110">
        <f t="shared" si="30"/>
        <v>0.16176470588235295</v>
      </c>
      <c r="D81" s="110">
        <v>0.11</v>
      </c>
      <c r="E81" s="110">
        <v>0.2</v>
      </c>
      <c r="F81" s="131">
        <v>6</v>
      </c>
      <c r="G81" s="110">
        <f t="shared" si="31"/>
        <v>7.3170731707317069E-2</v>
      </c>
      <c r="H81" s="124">
        <v>0.05</v>
      </c>
      <c r="I81" s="110">
        <v>0.09</v>
      </c>
      <c r="J81" s="165"/>
      <c r="K81" s="65" t="s">
        <v>316</v>
      </c>
      <c r="L81" s="117">
        <f t="shared" si="32"/>
        <v>0.16176470588235295</v>
      </c>
      <c r="M81" s="117">
        <f t="shared" si="33"/>
        <v>5.1764705882352949E-2</v>
      </c>
      <c r="N81" s="118">
        <f t="shared" si="34"/>
        <v>3.8235294117647062E-2</v>
      </c>
      <c r="O81" s="119">
        <f t="shared" si="35"/>
        <v>7.3170731707317069E-2</v>
      </c>
      <c r="P81" s="119">
        <f t="shared" si="36"/>
        <v>2.3170731707317066E-2</v>
      </c>
      <c r="Q81" s="119">
        <f t="shared" si="37"/>
        <v>1.6829268292682928E-2</v>
      </c>
    </row>
    <row r="82" spans="1:17" s="17" customFormat="1" ht="15.75" thickBot="1" x14ac:dyDescent="0.3">
      <c r="A82" s="6" t="s">
        <v>317</v>
      </c>
      <c r="B82" s="125">
        <v>3</v>
      </c>
      <c r="C82" s="110">
        <f t="shared" si="30"/>
        <v>4.4117647058823532E-2</v>
      </c>
      <c r="D82" s="110">
        <v>0.01</v>
      </c>
      <c r="E82" s="110">
        <v>0.08</v>
      </c>
      <c r="F82" s="131">
        <v>11</v>
      </c>
      <c r="G82" s="110">
        <f t="shared" si="31"/>
        <v>0.13414634146341464</v>
      </c>
      <c r="H82" s="124">
        <v>0.1</v>
      </c>
      <c r="I82" s="110">
        <v>0.17</v>
      </c>
      <c r="J82" s="165"/>
      <c r="K82" s="65" t="s">
        <v>317</v>
      </c>
      <c r="L82" s="117">
        <f t="shared" si="32"/>
        <v>4.4117647058823532E-2</v>
      </c>
      <c r="M82" s="117">
        <f t="shared" si="33"/>
        <v>3.411764705882353E-2</v>
      </c>
      <c r="N82" s="118">
        <f t="shared" si="34"/>
        <v>3.5882352941176469E-2</v>
      </c>
      <c r="O82" s="119">
        <f t="shared" si="35"/>
        <v>0.13414634146341464</v>
      </c>
      <c r="P82" s="119">
        <f t="shared" si="36"/>
        <v>3.4146341463414637E-2</v>
      </c>
      <c r="Q82" s="119">
        <f t="shared" si="37"/>
        <v>3.585365853658537E-2</v>
      </c>
    </row>
    <row r="83" spans="1:17" s="17" customFormat="1" ht="15.75" thickBot="1" x14ac:dyDescent="0.3">
      <c r="A83" s="6" t="s">
        <v>230</v>
      </c>
      <c r="B83" s="125">
        <v>2</v>
      </c>
      <c r="C83" s="110">
        <f t="shared" si="30"/>
        <v>2.9411764705882353E-2</v>
      </c>
      <c r="D83" s="110">
        <v>0.01</v>
      </c>
      <c r="E83" s="110">
        <v>0.05</v>
      </c>
      <c r="F83" s="131">
        <v>4</v>
      </c>
      <c r="G83" s="110">
        <f t="shared" si="31"/>
        <v>4.878048780487805E-2</v>
      </c>
      <c r="H83" s="124">
        <v>0.02</v>
      </c>
      <c r="I83" s="110">
        <v>0.08</v>
      </c>
      <c r="J83" s="165"/>
      <c r="K83" s="65" t="s">
        <v>230</v>
      </c>
      <c r="L83" s="117">
        <f t="shared" si="32"/>
        <v>2.9411764705882353E-2</v>
      </c>
      <c r="M83" s="117">
        <f t="shared" si="33"/>
        <v>1.9411764705882351E-2</v>
      </c>
      <c r="N83" s="118">
        <f t="shared" si="34"/>
        <v>2.058823529411765E-2</v>
      </c>
      <c r="O83" s="119">
        <f t="shared" si="35"/>
        <v>4.878048780487805E-2</v>
      </c>
      <c r="P83" s="119">
        <f t="shared" si="36"/>
        <v>2.878048780487805E-2</v>
      </c>
      <c r="Q83" s="119">
        <f t="shared" si="37"/>
        <v>3.1219512195121951E-2</v>
      </c>
    </row>
    <row r="84" spans="1:17" s="17" customFormat="1" ht="15.75" thickBot="1" x14ac:dyDescent="0.3">
      <c r="A84" s="6" t="s">
        <v>318</v>
      </c>
      <c r="B84" s="125">
        <v>0</v>
      </c>
      <c r="C84" s="110">
        <f t="shared" si="30"/>
        <v>0</v>
      </c>
      <c r="D84" s="110">
        <v>0</v>
      </c>
      <c r="E84" s="110">
        <v>0</v>
      </c>
      <c r="F84" s="131">
        <v>2</v>
      </c>
      <c r="G84" s="110">
        <f t="shared" si="31"/>
        <v>2.4390243902439025E-2</v>
      </c>
      <c r="H84" s="124">
        <v>0.01</v>
      </c>
      <c r="I84" s="110">
        <v>0.04</v>
      </c>
      <c r="J84" s="165"/>
      <c r="K84" s="65" t="s">
        <v>318</v>
      </c>
      <c r="L84" s="117">
        <f t="shared" si="32"/>
        <v>0</v>
      </c>
      <c r="M84" s="117">
        <f t="shared" si="33"/>
        <v>0</v>
      </c>
      <c r="N84" s="118">
        <f t="shared" si="34"/>
        <v>0</v>
      </c>
      <c r="O84" s="119">
        <f t="shared" si="35"/>
        <v>2.4390243902439025E-2</v>
      </c>
      <c r="P84" s="119">
        <f t="shared" si="36"/>
        <v>1.4390243902439025E-2</v>
      </c>
      <c r="Q84" s="119">
        <f t="shared" si="37"/>
        <v>1.5609756097560976E-2</v>
      </c>
    </row>
    <row r="85" spans="1:17" s="17" customFormat="1" ht="15.75" thickBot="1" x14ac:dyDescent="0.3">
      <c r="A85" s="7" t="s">
        <v>168</v>
      </c>
      <c r="B85" s="125">
        <f>SUM(B77:B84)</f>
        <v>68</v>
      </c>
      <c r="C85" s="125">
        <f>SUM(C77:C84)</f>
        <v>1</v>
      </c>
      <c r="D85" s="110"/>
      <c r="E85" s="110"/>
      <c r="F85" s="125">
        <f>SUM(F77:F84)</f>
        <v>82</v>
      </c>
      <c r="G85" s="110">
        <f>SUM(G77:G84)</f>
        <v>1</v>
      </c>
      <c r="H85" s="124"/>
      <c r="I85" s="110"/>
      <c r="J85" s="165"/>
      <c r="K85" s="57" t="s">
        <v>168</v>
      </c>
      <c r="L85" s="117">
        <f>SUM(L77:L84)</f>
        <v>1</v>
      </c>
      <c r="M85" s="117"/>
      <c r="N85" s="118"/>
      <c r="O85" s="119">
        <f>SUM(O77:O84)</f>
        <v>1</v>
      </c>
      <c r="P85" s="119"/>
      <c r="Q85" s="119"/>
    </row>
    <row r="86" spans="1:17" x14ac:dyDescent="0.25">
      <c r="A86" s="165"/>
      <c r="C86" s="165"/>
      <c r="D86" s="165"/>
      <c r="E86" s="165"/>
      <c r="G86" s="66"/>
      <c r="H86" s="66"/>
      <c r="I86" s="66"/>
      <c r="J86" s="165"/>
      <c r="K86" s="165"/>
      <c r="L86" s="165"/>
      <c r="M86" s="165"/>
      <c r="N86" s="165"/>
      <c r="O86" s="165"/>
      <c r="P86" s="165"/>
      <c r="Q86" s="165"/>
    </row>
    <row r="87" spans="1:17" s="13" customFormat="1" ht="22.5" x14ac:dyDescent="0.3">
      <c r="A87" s="12" t="s">
        <v>319</v>
      </c>
      <c r="B87" s="69"/>
      <c r="C87" s="171"/>
      <c r="D87" s="171"/>
      <c r="E87" s="171"/>
      <c r="F87" s="70"/>
      <c r="G87" s="171"/>
      <c r="H87" s="171"/>
      <c r="I87" s="171"/>
      <c r="J87" s="171"/>
      <c r="K87" s="165"/>
      <c r="L87" s="165"/>
      <c r="M87" s="171"/>
      <c r="N87" s="171"/>
      <c r="O87" s="171"/>
      <c r="P87" s="171"/>
      <c r="Q87" s="171"/>
    </row>
    <row r="88" spans="1:17" s="17" customFormat="1" x14ac:dyDescent="0.25">
      <c r="A88" s="2" t="s">
        <v>320</v>
      </c>
      <c r="B88" s="67"/>
      <c r="C88" s="165"/>
      <c r="D88" s="165"/>
      <c r="E88" s="165"/>
      <c r="F88" s="70"/>
      <c r="G88" s="165"/>
      <c r="H88" s="165"/>
      <c r="I88" s="165"/>
      <c r="J88" s="165"/>
      <c r="K88" s="165"/>
      <c r="L88" s="165"/>
      <c r="M88" s="165"/>
      <c r="N88" s="165"/>
      <c r="O88" s="165"/>
      <c r="P88" s="165"/>
      <c r="Q88" s="165"/>
    </row>
    <row r="89" spans="1:17" s="17" customFormat="1" x14ac:dyDescent="0.25">
      <c r="A89" s="19" t="s">
        <v>321</v>
      </c>
      <c r="B89" s="69"/>
      <c r="C89" s="171"/>
      <c r="D89" s="171"/>
      <c r="E89" s="171"/>
      <c r="F89" s="70"/>
      <c r="G89" s="165"/>
      <c r="H89" s="165"/>
      <c r="I89" s="165"/>
      <c r="J89" s="165"/>
      <c r="K89" s="165"/>
      <c r="L89" s="165"/>
      <c r="M89" s="165"/>
      <c r="N89" s="165"/>
      <c r="O89" s="165"/>
      <c r="P89" s="165"/>
      <c r="Q89" s="165"/>
    </row>
    <row r="90" spans="1:17" s="17" customFormat="1" ht="15.75" thickBot="1" x14ac:dyDescent="0.3">
      <c r="A90" s="171"/>
      <c r="B90" s="69"/>
      <c r="C90" s="171"/>
      <c r="D90" s="171"/>
      <c r="E90" s="171"/>
      <c r="F90" s="70"/>
      <c r="G90" s="165"/>
      <c r="H90" s="165"/>
      <c r="I90" s="165"/>
      <c r="J90" s="165"/>
      <c r="K90" s="45"/>
      <c r="L90" s="166" t="s">
        <v>155</v>
      </c>
      <c r="M90" s="166"/>
      <c r="N90" s="53"/>
      <c r="O90" s="167" t="s">
        <v>156</v>
      </c>
      <c r="P90" s="167"/>
      <c r="Q90" s="167"/>
    </row>
    <row r="91" spans="1:17" s="17" customFormat="1" ht="15.75" thickBot="1" x14ac:dyDescent="0.3">
      <c r="A91" s="4" t="s">
        <v>157</v>
      </c>
      <c r="B91" s="174" t="s">
        <v>158</v>
      </c>
      <c r="C91" s="175"/>
      <c r="D91" s="5" t="s">
        <v>159</v>
      </c>
      <c r="E91" s="5" t="s">
        <v>160</v>
      </c>
      <c r="F91" s="174" t="s">
        <v>161</v>
      </c>
      <c r="G91" s="175"/>
      <c r="H91" s="5" t="s">
        <v>159</v>
      </c>
      <c r="I91" s="5" t="s">
        <v>160</v>
      </c>
      <c r="J91" s="165"/>
      <c r="K91" s="166" t="s">
        <v>157</v>
      </c>
      <c r="L91" s="46" t="s">
        <v>162</v>
      </c>
      <c r="M91" s="166" t="s">
        <v>163</v>
      </c>
      <c r="N91" s="53" t="s">
        <v>164</v>
      </c>
      <c r="O91" s="44" t="s">
        <v>165</v>
      </c>
      <c r="P91" s="167" t="s">
        <v>163</v>
      </c>
      <c r="Q91" s="167" t="s">
        <v>164</v>
      </c>
    </row>
    <row r="92" spans="1:17" s="17" customFormat="1" ht="15.75" thickBot="1" x14ac:dyDescent="0.3">
      <c r="A92" s="6" t="s">
        <v>322</v>
      </c>
      <c r="B92" s="125">
        <v>24</v>
      </c>
      <c r="C92" s="110">
        <f>B92/$B$98</f>
        <v>0.75</v>
      </c>
      <c r="D92" s="110">
        <v>0.64</v>
      </c>
      <c r="E92" s="110">
        <v>0.81</v>
      </c>
      <c r="F92" s="131">
        <v>8</v>
      </c>
      <c r="G92" s="110">
        <f>F92/$F$98</f>
        <v>0.42105263157894735</v>
      </c>
      <c r="H92" s="124">
        <v>0.36</v>
      </c>
      <c r="I92" s="110">
        <v>0.49</v>
      </c>
      <c r="J92" s="165"/>
      <c r="K92" s="65" t="s">
        <v>323</v>
      </c>
      <c r="L92" s="117">
        <f>C92</f>
        <v>0.75</v>
      </c>
      <c r="M92" s="117">
        <f>C92-D92</f>
        <v>0.10999999999999999</v>
      </c>
      <c r="N92" s="118">
        <f>E92-C92</f>
        <v>6.0000000000000053E-2</v>
      </c>
      <c r="O92" s="119">
        <f>G92</f>
        <v>0.42105263157894735</v>
      </c>
      <c r="P92" s="119">
        <f>G92-H92</f>
        <v>6.1052631578947358E-2</v>
      </c>
      <c r="Q92" s="119">
        <f>I92-G92</f>
        <v>6.8947368421052646E-2</v>
      </c>
    </row>
    <row r="93" spans="1:17" s="17" customFormat="1" ht="15.75" thickBot="1" x14ac:dyDescent="0.3">
      <c r="A93" s="6" t="s">
        <v>324</v>
      </c>
      <c r="B93" s="125">
        <v>5</v>
      </c>
      <c r="C93" s="110">
        <f t="shared" ref="C93:C97" si="38">B93/$B$98</f>
        <v>0.15625</v>
      </c>
      <c r="D93" s="110">
        <v>0.11</v>
      </c>
      <c r="E93" s="110">
        <v>0.23</v>
      </c>
      <c r="F93" s="131">
        <v>3</v>
      </c>
      <c r="G93" s="110">
        <f t="shared" ref="G93:G97" si="39">F93/$F$98</f>
        <v>0.15789473684210525</v>
      </c>
      <c r="H93" s="124">
        <v>0.12</v>
      </c>
      <c r="I93" s="110">
        <v>0.19</v>
      </c>
      <c r="J93" s="165"/>
      <c r="K93" s="65" t="s">
        <v>324</v>
      </c>
      <c r="L93" s="117">
        <f t="shared" ref="L93:L97" si="40">C93</f>
        <v>0.15625</v>
      </c>
      <c r="M93" s="117">
        <f t="shared" ref="M93:M97" si="41">C93-D93</f>
        <v>4.6249999999999999E-2</v>
      </c>
      <c r="N93" s="118">
        <f t="shared" ref="N93:N97" si="42">E93-C93</f>
        <v>7.375000000000001E-2</v>
      </c>
      <c r="O93" s="119">
        <f t="shared" ref="O93:O97" si="43">G93</f>
        <v>0.15789473684210525</v>
      </c>
      <c r="P93" s="119">
        <f t="shared" ref="P93:P97" si="44">G93-H93</f>
        <v>3.7894736842105259E-2</v>
      </c>
      <c r="Q93" s="119">
        <f t="shared" ref="Q93:Q97" si="45">I93-G93</f>
        <v>3.2105263157894748E-2</v>
      </c>
    </row>
    <row r="94" spans="1:17" s="17" customFormat="1" ht="15.75" thickBot="1" x14ac:dyDescent="0.3">
      <c r="A94" s="6" t="s">
        <v>325</v>
      </c>
      <c r="B94" s="125">
        <v>3</v>
      </c>
      <c r="C94" s="110">
        <f t="shared" si="38"/>
        <v>9.375E-2</v>
      </c>
      <c r="D94" s="110">
        <v>7.0000000000000007E-2</v>
      </c>
      <c r="E94" s="110">
        <v>0.13</v>
      </c>
      <c r="F94" s="131">
        <v>5</v>
      </c>
      <c r="G94" s="110">
        <f t="shared" si="39"/>
        <v>0.26315789473684209</v>
      </c>
      <c r="H94" s="124">
        <v>0.21</v>
      </c>
      <c r="I94" s="110">
        <v>0.32</v>
      </c>
      <c r="J94" s="165"/>
      <c r="K94" s="65" t="s">
        <v>325</v>
      </c>
      <c r="L94" s="117">
        <f t="shared" si="40"/>
        <v>9.375E-2</v>
      </c>
      <c r="M94" s="117">
        <f t="shared" si="41"/>
        <v>2.3749999999999993E-2</v>
      </c>
      <c r="N94" s="118">
        <f t="shared" si="42"/>
        <v>3.6250000000000004E-2</v>
      </c>
      <c r="O94" s="119">
        <f t="shared" si="43"/>
        <v>0.26315789473684209</v>
      </c>
      <c r="P94" s="119">
        <f t="shared" si="44"/>
        <v>5.3157894736842098E-2</v>
      </c>
      <c r="Q94" s="119">
        <f t="shared" si="45"/>
        <v>5.6842105263157916E-2</v>
      </c>
    </row>
    <row r="95" spans="1:17" s="17" customFormat="1" ht="15.75" thickBot="1" x14ac:dyDescent="0.3">
      <c r="A95" s="6" t="s">
        <v>326</v>
      </c>
      <c r="B95" s="125">
        <v>0</v>
      </c>
      <c r="C95" s="110">
        <f t="shared" si="38"/>
        <v>0</v>
      </c>
      <c r="D95" s="110">
        <v>0</v>
      </c>
      <c r="E95" s="110">
        <v>0</v>
      </c>
      <c r="F95" s="131">
        <v>2</v>
      </c>
      <c r="G95" s="110">
        <f t="shared" si="39"/>
        <v>0.10526315789473684</v>
      </c>
      <c r="H95" s="124">
        <v>7.0000000000000007E-2</v>
      </c>
      <c r="I95" s="110">
        <v>0.17</v>
      </c>
      <c r="J95" s="165"/>
      <c r="K95" s="65" t="s">
        <v>326</v>
      </c>
      <c r="L95" s="117">
        <f t="shared" si="40"/>
        <v>0</v>
      </c>
      <c r="M95" s="117">
        <f t="shared" si="41"/>
        <v>0</v>
      </c>
      <c r="N95" s="118">
        <f t="shared" si="42"/>
        <v>0</v>
      </c>
      <c r="O95" s="119">
        <f t="shared" si="43"/>
        <v>0.10526315789473684</v>
      </c>
      <c r="P95" s="119">
        <f t="shared" si="44"/>
        <v>3.526315789473683E-2</v>
      </c>
      <c r="Q95" s="119">
        <f t="shared" si="45"/>
        <v>6.4736842105263176E-2</v>
      </c>
    </row>
    <row r="96" spans="1:17" s="17" customFormat="1" ht="27" thickBot="1" x14ac:dyDescent="0.3">
      <c r="A96" s="6" t="s">
        <v>327</v>
      </c>
      <c r="B96" s="125">
        <v>0</v>
      </c>
      <c r="C96" s="110">
        <f t="shared" si="38"/>
        <v>0</v>
      </c>
      <c r="D96" s="110">
        <v>0</v>
      </c>
      <c r="E96" s="110">
        <v>0</v>
      </c>
      <c r="F96" s="131">
        <v>1</v>
      </c>
      <c r="G96" s="110">
        <f t="shared" si="39"/>
        <v>5.2631578947368418E-2</v>
      </c>
      <c r="H96" s="124">
        <v>0.02</v>
      </c>
      <c r="I96" s="110">
        <v>0.08</v>
      </c>
      <c r="J96" s="165"/>
      <c r="K96" s="65" t="s">
        <v>327</v>
      </c>
      <c r="L96" s="117">
        <f t="shared" si="40"/>
        <v>0</v>
      </c>
      <c r="M96" s="117">
        <f t="shared" si="41"/>
        <v>0</v>
      </c>
      <c r="N96" s="118">
        <f t="shared" si="42"/>
        <v>0</v>
      </c>
      <c r="O96" s="119">
        <f t="shared" si="43"/>
        <v>5.2631578947368418E-2</v>
      </c>
      <c r="P96" s="119">
        <f t="shared" si="44"/>
        <v>3.2631578947368414E-2</v>
      </c>
      <c r="Q96" s="119">
        <f t="shared" si="45"/>
        <v>2.7368421052631584E-2</v>
      </c>
    </row>
    <row r="97" spans="1:17" s="17" customFormat="1" ht="15.75" thickBot="1" x14ac:dyDescent="0.3">
      <c r="A97" s="6" t="s">
        <v>318</v>
      </c>
      <c r="B97" s="125">
        <v>0</v>
      </c>
      <c r="C97" s="110">
        <f t="shared" si="38"/>
        <v>0</v>
      </c>
      <c r="D97" s="110">
        <v>0</v>
      </c>
      <c r="E97" s="110">
        <v>0</v>
      </c>
      <c r="F97" s="131">
        <v>0</v>
      </c>
      <c r="G97" s="110">
        <f t="shared" si="39"/>
        <v>0</v>
      </c>
      <c r="H97" s="124">
        <v>0</v>
      </c>
      <c r="I97" s="110">
        <v>0</v>
      </c>
      <c r="J97" s="165"/>
      <c r="K97" s="65" t="s">
        <v>318</v>
      </c>
      <c r="L97" s="117">
        <f t="shared" si="40"/>
        <v>0</v>
      </c>
      <c r="M97" s="117">
        <f t="shared" si="41"/>
        <v>0</v>
      </c>
      <c r="N97" s="118">
        <f t="shared" si="42"/>
        <v>0</v>
      </c>
      <c r="O97" s="119">
        <f t="shared" si="43"/>
        <v>0</v>
      </c>
      <c r="P97" s="119">
        <f t="shared" si="44"/>
        <v>0</v>
      </c>
      <c r="Q97" s="119">
        <f t="shared" si="45"/>
        <v>0</v>
      </c>
    </row>
    <row r="98" spans="1:17" s="17" customFormat="1" ht="15.75" thickBot="1" x14ac:dyDescent="0.3">
      <c r="A98" s="7" t="s">
        <v>168</v>
      </c>
      <c r="B98" s="125">
        <f>SUM(B92:B97)</f>
        <v>32</v>
      </c>
      <c r="C98" s="110"/>
      <c r="D98" s="110"/>
      <c r="E98" s="110"/>
      <c r="F98" s="131">
        <f>SUM(F92:F97)</f>
        <v>19</v>
      </c>
      <c r="G98" s="110">
        <f>SUM(G92:G97)</f>
        <v>1</v>
      </c>
      <c r="H98" s="124"/>
      <c r="I98" s="110"/>
      <c r="J98" s="165"/>
      <c r="K98" s="57" t="s">
        <v>168</v>
      </c>
      <c r="L98" s="117">
        <f>SUM(L92:L97)</f>
        <v>1</v>
      </c>
      <c r="M98" s="117"/>
      <c r="N98" s="118"/>
      <c r="O98" s="119">
        <f>SUM(O92:O97)</f>
        <v>1</v>
      </c>
      <c r="P98" s="119"/>
      <c r="Q98" s="119"/>
    </row>
    <row r="100" spans="1:17" s="13" customFormat="1" ht="22.5" x14ac:dyDescent="0.3">
      <c r="A100" s="12" t="s">
        <v>328</v>
      </c>
      <c r="B100" s="69"/>
      <c r="C100" s="171"/>
      <c r="D100" s="171"/>
      <c r="E100" s="171"/>
      <c r="F100" s="70"/>
      <c r="G100" s="171"/>
      <c r="H100" s="171"/>
      <c r="I100" s="171"/>
      <c r="J100" s="171"/>
      <c r="K100" s="171"/>
      <c r="L100" s="171"/>
      <c r="M100" s="171"/>
      <c r="N100" s="171"/>
      <c r="O100" s="171"/>
      <c r="P100" s="171"/>
      <c r="Q100" s="171"/>
    </row>
    <row r="101" spans="1:17" s="17" customFormat="1" x14ac:dyDescent="0.25">
      <c r="A101" s="2" t="s">
        <v>329</v>
      </c>
      <c r="B101" s="67"/>
      <c r="C101" s="165"/>
      <c r="D101" s="165"/>
      <c r="E101" s="165"/>
      <c r="F101" s="70"/>
      <c r="G101" s="165"/>
      <c r="H101" s="165"/>
      <c r="I101" s="165"/>
      <c r="J101" s="165"/>
      <c r="K101" s="165"/>
      <c r="L101" s="165"/>
      <c r="M101" s="165"/>
      <c r="N101" s="165"/>
      <c r="O101" s="165"/>
      <c r="P101" s="165"/>
      <c r="Q101" s="165"/>
    </row>
    <row r="102" spans="1:17" s="17" customFormat="1" x14ac:dyDescent="0.25">
      <c r="A102" s="19" t="s">
        <v>330</v>
      </c>
      <c r="B102" s="69"/>
      <c r="C102" s="171"/>
      <c r="D102" s="171"/>
      <c r="E102" s="171"/>
      <c r="F102" s="70"/>
      <c r="G102" s="165"/>
      <c r="H102" s="165"/>
      <c r="I102" s="165"/>
      <c r="J102" s="165"/>
      <c r="K102" s="165"/>
      <c r="L102" s="165"/>
      <c r="M102" s="165"/>
      <c r="N102" s="165"/>
      <c r="O102" s="165"/>
      <c r="P102" s="165"/>
      <c r="Q102" s="165"/>
    </row>
    <row r="103" spans="1:17" s="17" customFormat="1" ht="15.75" thickBot="1" x14ac:dyDescent="0.3">
      <c r="A103" s="171"/>
      <c r="B103" s="69"/>
      <c r="C103" s="171"/>
      <c r="D103" s="171"/>
      <c r="E103" s="171"/>
      <c r="F103" s="70"/>
      <c r="G103" s="165"/>
      <c r="H103" s="165"/>
      <c r="I103" s="165"/>
      <c r="J103" s="165"/>
      <c r="K103" s="45"/>
      <c r="L103" s="166" t="s">
        <v>155</v>
      </c>
      <c r="M103" s="166"/>
      <c r="N103" s="53"/>
      <c r="O103" s="167" t="s">
        <v>156</v>
      </c>
      <c r="P103" s="167"/>
      <c r="Q103" s="167"/>
    </row>
    <row r="104" spans="1:17" s="17" customFormat="1" ht="15.75" thickBot="1" x14ac:dyDescent="0.3">
      <c r="A104" s="4" t="s">
        <v>157</v>
      </c>
      <c r="B104" s="174" t="s">
        <v>158</v>
      </c>
      <c r="C104" s="175"/>
      <c r="D104" s="5" t="s">
        <v>159</v>
      </c>
      <c r="E104" s="5" t="s">
        <v>160</v>
      </c>
      <c r="F104" s="174" t="s">
        <v>161</v>
      </c>
      <c r="G104" s="175"/>
      <c r="H104" s="5" t="s">
        <v>159</v>
      </c>
      <c r="I104" s="5" t="s">
        <v>160</v>
      </c>
      <c r="J104" s="165"/>
      <c r="K104" s="166" t="s">
        <v>157</v>
      </c>
      <c r="L104" s="46" t="s">
        <v>162</v>
      </c>
      <c r="M104" s="166" t="s">
        <v>163</v>
      </c>
      <c r="N104" s="53" t="s">
        <v>164</v>
      </c>
      <c r="O104" s="44" t="s">
        <v>165</v>
      </c>
      <c r="P104" s="167" t="s">
        <v>163</v>
      </c>
      <c r="Q104" s="167" t="s">
        <v>164</v>
      </c>
    </row>
    <row r="105" spans="1:17" s="17" customFormat="1" ht="15.75" thickBot="1" x14ac:dyDescent="0.3">
      <c r="A105" s="6" t="s">
        <v>166</v>
      </c>
      <c r="B105" s="125">
        <v>64</v>
      </c>
      <c r="C105" s="110">
        <f>B105/$B$108</f>
        <v>0.59259259259259256</v>
      </c>
      <c r="D105" s="110">
        <v>0.5</v>
      </c>
      <c r="E105" s="110">
        <v>0.65</v>
      </c>
      <c r="F105" s="131">
        <v>71</v>
      </c>
      <c r="G105" s="110">
        <f>F105/$F$108</f>
        <v>0.68269230769230771</v>
      </c>
      <c r="H105" s="124">
        <v>0.6</v>
      </c>
      <c r="I105" s="110">
        <v>0.73</v>
      </c>
      <c r="J105" s="165"/>
      <c r="K105" s="58" t="s">
        <v>166</v>
      </c>
      <c r="L105" s="117">
        <f>C105</f>
        <v>0.59259259259259256</v>
      </c>
      <c r="M105" s="117">
        <f>C105-D105</f>
        <v>9.259259259259256E-2</v>
      </c>
      <c r="N105" s="118">
        <f>E105-C105</f>
        <v>5.7407407407407463E-2</v>
      </c>
      <c r="O105" s="119">
        <f>G105</f>
        <v>0.68269230769230771</v>
      </c>
      <c r="P105" s="119">
        <f>G105-H105</f>
        <v>8.2692307692307732E-2</v>
      </c>
      <c r="Q105" s="119">
        <f>I105-G105</f>
        <v>4.7307692307692273E-2</v>
      </c>
    </row>
    <row r="106" spans="1:17" s="17" customFormat="1" ht="15.75" thickBot="1" x14ac:dyDescent="0.3">
      <c r="A106" s="6" t="s">
        <v>167</v>
      </c>
      <c r="B106" s="125">
        <v>38</v>
      </c>
      <c r="C106" s="110">
        <f>B106/$B$108</f>
        <v>0.35185185185185186</v>
      </c>
      <c r="D106" s="110">
        <v>0.28000000000000003</v>
      </c>
      <c r="E106" s="110">
        <v>0.41</v>
      </c>
      <c r="F106" s="131">
        <v>25</v>
      </c>
      <c r="G106" s="110">
        <f t="shared" ref="G106:G107" si="46">F106/$F$108</f>
        <v>0.24038461538461539</v>
      </c>
      <c r="H106" s="124">
        <v>0.19</v>
      </c>
      <c r="I106" s="110">
        <v>0.28000000000000003</v>
      </c>
      <c r="J106" s="165"/>
      <c r="K106" s="58" t="s">
        <v>167</v>
      </c>
      <c r="L106" s="117">
        <f t="shared" ref="L106:L107" si="47">C106</f>
        <v>0.35185185185185186</v>
      </c>
      <c r="M106" s="117">
        <f t="shared" ref="M106:M107" si="48">C106-D106</f>
        <v>7.1851851851851833E-2</v>
      </c>
      <c r="N106" s="118">
        <f t="shared" ref="N106:N107" si="49">E106-C106</f>
        <v>5.8148148148148115E-2</v>
      </c>
      <c r="O106" s="119">
        <f t="shared" ref="O106:O107" si="50">G106</f>
        <v>0.24038461538461539</v>
      </c>
      <c r="P106" s="119">
        <f t="shared" ref="P106:P107" si="51">G106-H106</f>
        <v>5.0384615384615389E-2</v>
      </c>
      <c r="Q106" s="119">
        <f t="shared" ref="Q106:Q107" si="52">I106-G106</f>
        <v>3.9615384615384636E-2</v>
      </c>
    </row>
    <row r="107" spans="1:17" s="17" customFormat="1" ht="15.75" thickBot="1" x14ac:dyDescent="0.3">
      <c r="A107" s="6" t="s">
        <v>230</v>
      </c>
      <c r="B107" s="125">
        <v>6</v>
      </c>
      <c r="C107" s="110">
        <f>B107/$B$108</f>
        <v>5.5555555555555552E-2</v>
      </c>
      <c r="D107" s="110">
        <v>0.04</v>
      </c>
      <c r="E107" s="110">
        <v>0.1</v>
      </c>
      <c r="F107" s="131">
        <v>8</v>
      </c>
      <c r="G107" s="110">
        <f t="shared" si="46"/>
        <v>7.6923076923076927E-2</v>
      </c>
      <c r="H107" s="124">
        <v>0.05</v>
      </c>
      <c r="I107" s="110">
        <v>0.14000000000000001</v>
      </c>
      <c r="J107" s="165"/>
      <c r="K107" s="58" t="s">
        <v>230</v>
      </c>
      <c r="L107" s="117">
        <f t="shared" si="47"/>
        <v>5.5555555555555552E-2</v>
      </c>
      <c r="M107" s="117">
        <f t="shared" si="48"/>
        <v>1.5555555555555552E-2</v>
      </c>
      <c r="N107" s="118">
        <f t="shared" si="49"/>
        <v>4.4444444444444453E-2</v>
      </c>
      <c r="O107" s="119">
        <f t="shared" si="50"/>
        <v>7.6923076923076927E-2</v>
      </c>
      <c r="P107" s="119">
        <f t="shared" si="51"/>
        <v>2.6923076923076925E-2</v>
      </c>
      <c r="Q107" s="119">
        <f t="shared" si="52"/>
        <v>6.3076923076923086E-2</v>
      </c>
    </row>
    <row r="108" spans="1:17" s="17" customFormat="1" ht="15.75" thickBot="1" x14ac:dyDescent="0.3">
      <c r="A108" s="7" t="s">
        <v>168</v>
      </c>
      <c r="B108" s="125">
        <f>SUM(B105:B107)</f>
        <v>108</v>
      </c>
      <c r="C108" s="125">
        <f>SUM(C105:C107)</f>
        <v>1</v>
      </c>
      <c r="D108" s="110"/>
      <c r="E108" s="110"/>
      <c r="F108" s="125">
        <f>SUM(F105:F107)</f>
        <v>104</v>
      </c>
      <c r="G108" s="125">
        <f>SUM(G105:G107)</f>
        <v>1</v>
      </c>
      <c r="H108" s="124"/>
      <c r="I108" s="110"/>
      <c r="J108" s="165"/>
      <c r="K108" s="57" t="s">
        <v>168</v>
      </c>
      <c r="L108" s="117">
        <f>SUM(L105:L107)</f>
        <v>1</v>
      </c>
      <c r="M108" s="117"/>
      <c r="N108" s="118"/>
      <c r="O108" s="119">
        <f>SUM(O105:O107)</f>
        <v>1</v>
      </c>
      <c r="P108" s="119"/>
      <c r="Q108" s="119"/>
    </row>
    <row r="110" spans="1:17" s="13" customFormat="1" ht="22.5" x14ac:dyDescent="0.3">
      <c r="A110" s="12" t="s">
        <v>331</v>
      </c>
      <c r="B110" s="69"/>
      <c r="C110" s="171"/>
      <c r="D110" s="171"/>
      <c r="E110" s="171"/>
      <c r="F110" s="70"/>
      <c r="G110" s="171"/>
      <c r="H110" s="171"/>
      <c r="I110" s="171"/>
      <c r="J110" s="171"/>
      <c r="K110" s="171"/>
      <c r="L110" s="171"/>
      <c r="M110" s="171"/>
      <c r="N110" s="171"/>
      <c r="O110" s="171"/>
      <c r="P110" s="171"/>
      <c r="Q110" s="171"/>
    </row>
    <row r="111" spans="1:17" s="17" customFormat="1" x14ac:dyDescent="0.25">
      <c r="A111" s="2" t="s">
        <v>332</v>
      </c>
      <c r="B111" s="67"/>
      <c r="C111" s="165"/>
      <c r="D111" s="165"/>
      <c r="E111" s="165"/>
      <c r="F111" s="70"/>
      <c r="G111" s="165"/>
      <c r="H111" s="165"/>
      <c r="I111" s="165"/>
      <c r="J111" s="165"/>
      <c r="K111" s="165"/>
      <c r="L111" s="165"/>
      <c r="M111" s="165"/>
      <c r="N111" s="165"/>
      <c r="O111" s="165"/>
      <c r="P111" s="165"/>
      <c r="Q111" s="165"/>
    </row>
    <row r="112" spans="1:17" s="17" customFormat="1" x14ac:dyDescent="0.25">
      <c r="A112" s="19" t="s">
        <v>333</v>
      </c>
      <c r="B112" s="69"/>
      <c r="C112" s="171"/>
      <c r="D112" s="171"/>
      <c r="E112" s="171"/>
      <c r="F112" s="70"/>
      <c r="G112" s="165"/>
      <c r="H112" s="165"/>
      <c r="I112" s="165"/>
      <c r="J112" s="165"/>
      <c r="K112" s="165"/>
      <c r="L112" s="165"/>
      <c r="M112" s="165"/>
      <c r="N112" s="165"/>
      <c r="O112" s="165"/>
      <c r="P112" s="165"/>
      <c r="Q112" s="165"/>
    </row>
    <row r="113" spans="1:17" s="17" customFormat="1" ht="15.75" thickBot="1" x14ac:dyDescent="0.3">
      <c r="A113" s="171"/>
      <c r="B113" s="69"/>
      <c r="C113" s="171"/>
      <c r="D113" s="171"/>
      <c r="E113" s="171"/>
      <c r="F113" s="70"/>
      <c r="G113" s="165"/>
      <c r="H113" s="165"/>
      <c r="I113" s="165"/>
      <c r="J113" s="165"/>
      <c r="K113" s="45"/>
      <c r="L113" s="166" t="s">
        <v>155</v>
      </c>
      <c r="M113" s="166"/>
      <c r="N113" s="53"/>
      <c r="O113" s="167" t="s">
        <v>156</v>
      </c>
      <c r="P113" s="167"/>
      <c r="Q113" s="167"/>
    </row>
    <row r="114" spans="1:17" s="17" customFormat="1" ht="15.75" thickBot="1" x14ac:dyDescent="0.3">
      <c r="A114" s="4" t="s">
        <v>157</v>
      </c>
      <c r="B114" s="174" t="s">
        <v>158</v>
      </c>
      <c r="C114" s="175"/>
      <c r="D114" s="5" t="s">
        <v>159</v>
      </c>
      <c r="E114" s="5" t="s">
        <v>160</v>
      </c>
      <c r="F114" s="174" t="s">
        <v>161</v>
      </c>
      <c r="G114" s="175"/>
      <c r="H114" s="5" t="s">
        <v>159</v>
      </c>
      <c r="I114" s="5" t="s">
        <v>160</v>
      </c>
      <c r="J114" s="165"/>
      <c r="K114" s="166" t="s">
        <v>157</v>
      </c>
      <c r="L114" s="46" t="s">
        <v>162</v>
      </c>
      <c r="M114" s="166" t="s">
        <v>163</v>
      </c>
      <c r="N114" s="53" t="s">
        <v>164</v>
      </c>
      <c r="O114" s="44" t="s">
        <v>165</v>
      </c>
      <c r="P114" s="167" t="s">
        <v>163</v>
      </c>
      <c r="Q114" s="167" t="s">
        <v>164</v>
      </c>
    </row>
    <row r="115" spans="1:17" s="17" customFormat="1" ht="15.75" thickBot="1" x14ac:dyDescent="0.3">
      <c r="A115" s="6" t="s">
        <v>166</v>
      </c>
      <c r="B115" s="125">
        <v>48</v>
      </c>
      <c r="C115" s="110">
        <f>B115/$B$118</f>
        <v>0.44444444444444442</v>
      </c>
      <c r="D115" s="110">
        <v>0.38</v>
      </c>
      <c r="E115" s="110">
        <v>0.52</v>
      </c>
      <c r="F115" s="131">
        <v>57</v>
      </c>
      <c r="G115" s="110">
        <f>F115/$F$118</f>
        <v>0.54807692307692313</v>
      </c>
      <c r="H115" s="124">
        <v>0.49</v>
      </c>
      <c r="I115" s="110">
        <v>0.62</v>
      </c>
      <c r="J115" s="165"/>
      <c r="K115" s="58" t="s">
        <v>166</v>
      </c>
      <c r="L115" s="117">
        <f>C115</f>
        <v>0.44444444444444442</v>
      </c>
      <c r="M115" s="117">
        <f>C115-D115</f>
        <v>6.4444444444444415E-2</v>
      </c>
      <c r="N115" s="118">
        <f>E115-C115</f>
        <v>7.5555555555555598E-2</v>
      </c>
      <c r="O115" s="119">
        <f>G115</f>
        <v>0.54807692307692313</v>
      </c>
      <c r="P115" s="119">
        <f>G115-H115</f>
        <v>5.8076923076923137E-2</v>
      </c>
      <c r="Q115" s="119">
        <f>I115-G115</f>
        <v>7.1923076923076867E-2</v>
      </c>
    </row>
    <row r="116" spans="1:17" s="17" customFormat="1" ht="15.75" thickBot="1" x14ac:dyDescent="0.3">
      <c r="A116" s="6" t="s">
        <v>167</v>
      </c>
      <c r="B116" s="125">
        <v>32</v>
      </c>
      <c r="C116" s="110">
        <f t="shared" ref="C116:C117" si="53">B116/$B$118</f>
        <v>0.29629629629629628</v>
      </c>
      <c r="D116" s="110">
        <v>0.25</v>
      </c>
      <c r="E116" s="110">
        <v>0.36</v>
      </c>
      <c r="F116" s="131">
        <v>19</v>
      </c>
      <c r="G116" s="110">
        <f t="shared" ref="G116:G117" si="54">F116/$F$118</f>
        <v>0.18269230769230768</v>
      </c>
      <c r="H116" s="124">
        <v>0.15</v>
      </c>
      <c r="I116" s="110">
        <v>0.24</v>
      </c>
      <c r="J116" s="165"/>
      <c r="K116" s="58" t="s">
        <v>167</v>
      </c>
      <c r="L116" s="117">
        <f t="shared" ref="L116:L117" si="55">C116</f>
        <v>0.29629629629629628</v>
      </c>
      <c r="M116" s="117">
        <f t="shared" ref="M116:M117" si="56">C116-D116</f>
        <v>4.629629629629628E-2</v>
      </c>
      <c r="N116" s="118">
        <f t="shared" ref="N116:N117" si="57">E116-C116</f>
        <v>6.3703703703703707E-2</v>
      </c>
      <c r="O116" s="119">
        <f t="shared" ref="O116:O117" si="58">G116</f>
        <v>0.18269230769230768</v>
      </c>
      <c r="P116" s="119">
        <f t="shared" ref="P116:P117" si="59">G116-H116</f>
        <v>3.2692307692307687E-2</v>
      </c>
      <c r="Q116" s="119">
        <f t="shared" ref="Q116:Q117" si="60">I116-G116</f>
        <v>5.7307692307692309E-2</v>
      </c>
    </row>
    <row r="117" spans="1:17" s="17" customFormat="1" ht="15.75" thickBot="1" x14ac:dyDescent="0.3">
      <c r="A117" s="6" t="s">
        <v>230</v>
      </c>
      <c r="B117" s="125">
        <v>28</v>
      </c>
      <c r="C117" s="110">
        <f t="shared" si="53"/>
        <v>0.25925925925925924</v>
      </c>
      <c r="D117" s="110">
        <v>0.2</v>
      </c>
      <c r="E117" s="110">
        <v>0.3</v>
      </c>
      <c r="F117" s="131">
        <v>28</v>
      </c>
      <c r="G117" s="110">
        <f t="shared" si="54"/>
        <v>0.26923076923076922</v>
      </c>
      <c r="H117" s="124">
        <v>0.21</v>
      </c>
      <c r="I117" s="110">
        <v>0.34</v>
      </c>
      <c r="J117" s="165"/>
      <c r="K117" s="58" t="s">
        <v>230</v>
      </c>
      <c r="L117" s="117">
        <f t="shared" si="55"/>
        <v>0.25925925925925924</v>
      </c>
      <c r="M117" s="117">
        <f t="shared" si="56"/>
        <v>5.9259259259259234E-2</v>
      </c>
      <c r="N117" s="118">
        <f t="shared" si="57"/>
        <v>4.0740740740740744E-2</v>
      </c>
      <c r="O117" s="119">
        <f t="shared" si="58"/>
        <v>0.26923076923076922</v>
      </c>
      <c r="P117" s="119">
        <f t="shared" si="59"/>
        <v>5.9230769230769226E-2</v>
      </c>
      <c r="Q117" s="119">
        <f t="shared" si="60"/>
        <v>7.0769230769230806E-2</v>
      </c>
    </row>
    <row r="118" spans="1:17" s="17" customFormat="1" ht="15.75" thickBot="1" x14ac:dyDescent="0.3">
      <c r="A118" s="7" t="s">
        <v>168</v>
      </c>
      <c r="B118" s="125">
        <f>SUM(B115:B117)</f>
        <v>108</v>
      </c>
      <c r="C118" s="125">
        <f>SUM(C115:C117)</f>
        <v>1</v>
      </c>
      <c r="D118" s="110"/>
      <c r="E118" s="110"/>
      <c r="F118" s="125">
        <f>SUM(F115:F117)</f>
        <v>104</v>
      </c>
      <c r="G118" s="125">
        <f>SUM(G115:G117)</f>
        <v>1</v>
      </c>
      <c r="H118" s="124"/>
      <c r="I118" s="110"/>
      <c r="J118" s="165"/>
      <c r="K118" s="57" t="s">
        <v>168</v>
      </c>
      <c r="L118" s="117">
        <f>SUM(L115:L117)</f>
        <v>1</v>
      </c>
      <c r="M118" s="117"/>
      <c r="N118" s="118"/>
      <c r="O118" s="119">
        <f>SUM(O115:O117)</f>
        <v>1</v>
      </c>
      <c r="P118" s="119"/>
      <c r="Q118" s="119"/>
    </row>
    <row r="120" spans="1:17" s="13" customFormat="1" ht="22.5" x14ac:dyDescent="0.3">
      <c r="A120" s="12" t="s">
        <v>334</v>
      </c>
      <c r="B120" s="69"/>
      <c r="C120" s="171"/>
      <c r="D120" s="171"/>
      <c r="E120" s="171"/>
      <c r="F120" s="70"/>
      <c r="G120" s="171"/>
      <c r="H120" s="171"/>
      <c r="I120" s="171"/>
      <c r="J120" s="171"/>
      <c r="K120" s="171"/>
      <c r="L120" s="171"/>
      <c r="M120" s="171"/>
      <c r="N120" s="171"/>
      <c r="O120" s="171"/>
      <c r="P120" s="171"/>
      <c r="Q120" s="171"/>
    </row>
    <row r="121" spans="1:17" s="17" customFormat="1" x14ac:dyDescent="0.25">
      <c r="A121" s="2" t="s">
        <v>335</v>
      </c>
      <c r="B121" s="67"/>
      <c r="C121" s="165"/>
      <c r="D121" s="165"/>
      <c r="E121" s="165"/>
      <c r="F121" s="70"/>
      <c r="G121" s="165"/>
      <c r="H121" s="165"/>
      <c r="I121" s="165"/>
      <c r="J121" s="165"/>
      <c r="K121" s="165"/>
      <c r="L121" s="165"/>
      <c r="M121" s="165"/>
      <c r="N121" s="165"/>
      <c r="O121" s="165"/>
      <c r="P121" s="165"/>
      <c r="Q121" s="165"/>
    </row>
    <row r="122" spans="1:17" s="17" customFormat="1" x14ac:dyDescent="0.25">
      <c r="A122" s="19" t="s">
        <v>336</v>
      </c>
      <c r="B122" s="69"/>
      <c r="C122" s="171"/>
      <c r="D122" s="171"/>
      <c r="E122" s="171"/>
      <c r="F122" s="70"/>
      <c r="G122" s="165"/>
      <c r="H122" s="165"/>
      <c r="I122" s="165"/>
      <c r="J122" s="165"/>
      <c r="K122" s="165"/>
      <c r="L122" s="165"/>
      <c r="M122" s="165"/>
      <c r="N122" s="165"/>
      <c r="O122" s="165"/>
      <c r="P122" s="165"/>
      <c r="Q122" s="165"/>
    </row>
    <row r="123" spans="1:17" s="17" customFormat="1" ht="15.75" thickBot="1" x14ac:dyDescent="0.3">
      <c r="A123" s="171"/>
      <c r="B123" s="69"/>
      <c r="C123" s="171"/>
      <c r="D123" s="171"/>
      <c r="E123" s="171"/>
      <c r="F123" s="70"/>
      <c r="G123" s="165"/>
      <c r="H123" s="165"/>
      <c r="I123" s="165"/>
      <c r="J123" s="165"/>
      <c r="K123" s="45"/>
      <c r="L123" s="166" t="s">
        <v>155</v>
      </c>
      <c r="M123" s="166"/>
      <c r="N123" s="53"/>
      <c r="O123" s="167" t="s">
        <v>156</v>
      </c>
      <c r="P123" s="167"/>
      <c r="Q123" s="167"/>
    </row>
    <row r="124" spans="1:17" s="17" customFormat="1" ht="15.75" thickBot="1" x14ac:dyDescent="0.3">
      <c r="A124" s="4" t="s">
        <v>157</v>
      </c>
      <c r="B124" s="174" t="s">
        <v>158</v>
      </c>
      <c r="C124" s="175"/>
      <c r="D124" s="5" t="s">
        <v>159</v>
      </c>
      <c r="E124" s="5" t="s">
        <v>160</v>
      </c>
      <c r="F124" s="174" t="s">
        <v>161</v>
      </c>
      <c r="G124" s="175"/>
      <c r="H124" s="5" t="s">
        <v>159</v>
      </c>
      <c r="I124" s="5" t="s">
        <v>160</v>
      </c>
      <c r="J124" s="165"/>
      <c r="K124" s="166" t="s">
        <v>157</v>
      </c>
      <c r="L124" s="46" t="s">
        <v>162</v>
      </c>
      <c r="M124" s="166" t="s">
        <v>163</v>
      </c>
      <c r="N124" s="53" t="s">
        <v>164</v>
      </c>
      <c r="O124" s="44" t="s">
        <v>165</v>
      </c>
      <c r="P124" s="167" t="s">
        <v>163</v>
      </c>
      <c r="Q124" s="167" t="s">
        <v>164</v>
      </c>
    </row>
    <row r="125" spans="1:17" s="17" customFormat="1" ht="15.75" thickBot="1" x14ac:dyDescent="0.3">
      <c r="A125" s="6" t="s">
        <v>337</v>
      </c>
      <c r="B125" s="125">
        <v>29</v>
      </c>
      <c r="C125" s="110">
        <f>B125/$B$129</f>
        <v>0.60416666666666663</v>
      </c>
      <c r="D125" s="110">
        <v>0.51</v>
      </c>
      <c r="E125" s="110">
        <v>0.68</v>
      </c>
      <c r="F125" s="131">
        <v>23</v>
      </c>
      <c r="G125" s="110">
        <f>F125/$F$129</f>
        <v>0.40350877192982454</v>
      </c>
      <c r="H125" s="124">
        <v>0.32</v>
      </c>
      <c r="I125" s="110">
        <v>0.45</v>
      </c>
      <c r="J125" s="165"/>
      <c r="K125" s="58" t="s">
        <v>337</v>
      </c>
      <c r="L125" s="117">
        <f>C125</f>
        <v>0.60416666666666663</v>
      </c>
      <c r="M125" s="117">
        <f>C125-D125</f>
        <v>9.4166666666666621E-2</v>
      </c>
      <c r="N125" s="118">
        <f>E125-C125</f>
        <v>7.5833333333333419E-2</v>
      </c>
      <c r="O125" s="119">
        <f>G125</f>
        <v>0.40350877192982454</v>
      </c>
      <c r="P125" s="119">
        <f>G125-H125</f>
        <v>8.3508771929824532E-2</v>
      </c>
      <c r="Q125" s="119">
        <f>I125-G125</f>
        <v>4.6491228070175472E-2</v>
      </c>
    </row>
    <row r="126" spans="1:17" s="17" customFormat="1" ht="15.75" thickBot="1" x14ac:dyDescent="0.3">
      <c r="A126" s="6" t="s">
        <v>338</v>
      </c>
      <c r="B126" s="125">
        <v>8</v>
      </c>
      <c r="C126" s="110">
        <f t="shared" ref="C126:C128" si="61">B126/$B$129</f>
        <v>0.16666666666666666</v>
      </c>
      <c r="D126" s="110">
        <v>0.12</v>
      </c>
      <c r="E126" s="110">
        <v>0.23</v>
      </c>
      <c r="F126" s="131">
        <v>19</v>
      </c>
      <c r="G126" s="110">
        <f t="shared" ref="G126:G128" si="62">F126/$F$129</f>
        <v>0.33333333333333331</v>
      </c>
      <c r="H126" s="124">
        <v>0.28999999999999998</v>
      </c>
      <c r="I126" s="110">
        <v>0.39</v>
      </c>
      <c r="J126" s="165"/>
      <c r="K126" s="58" t="s">
        <v>338</v>
      </c>
      <c r="L126" s="117">
        <f t="shared" ref="L126:L127" si="63">C126</f>
        <v>0.16666666666666666</v>
      </c>
      <c r="M126" s="117">
        <f t="shared" ref="M126:M128" si="64">C126-D126</f>
        <v>4.6666666666666662E-2</v>
      </c>
      <c r="N126" s="118">
        <f t="shared" ref="N126:N128" si="65">E126-C126</f>
        <v>6.3333333333333353E-2</v>
      </c>
      <c r="O126" s="119">
        <f t="shared" ref="O126:O128" si="66">G126</f>
        <v>0.33333333333333331</v>
      </c>
      <c r="P126" s="119">
        <f t="shared" ref="P126:P128" si="67">G126-H126</f>
        <v>4.3333333333333335E-2</v>
      </c>
      <c r="Q126" s="119">
        <f t="shared" ref="Q126:Q128" si="68">I126-G126</f>
        <v>5.6666666666666698E-2</v>
      </c>
    </row>
    <row r="127" spans="1:17" s="17" customFormat="1" ht="15.75" thickBot="1" x14ac:dyDescent="0.3">
      <c r="A127" s="6" t="s">
        <v>339</v>
      </c>
      <c r="B127" s="125">
        <v>4</v>
      </c>
      <c r="C127" s="110">
        <f t="shared" si="61"/>
        <v>8.3333333333333329E-2</v>
      </c>
      <c r="D127" s="110">
        <v>0.04</v>
      </c>
      <c r="E127" s="110">
        <v>0.11</v>
      </c>
      <c r="F127" s="131">
        <v>3</v>
      </c>
      <c r="G127" s="110">
        <f t="shared" si="62"/>
        <v>5.2631578947368418E-2</v>
      </c>
      <c r="H127" s="124">
        <v>0.01</v>
      </c>
      <c r="I127" s="110">
        <v>7.0000000000000007E-2</v>
      </c>
      <c r="J127" s="165"/>
      <c r="K127" s="58" t="s">
        <v>339</v>
      </c>
      <c r="L127" s="117">
        <f t="shared" si="63"/>
        <v>8.3333333333333329E-2</v>
      </c>
      <c r="M127" s="117">
        <f t="shared" si="64"/>
        <v>4.3333333333333328E-2</v>
      </c>
      <c r="N127" s="118">
        <f t="shared" si="65"/>
        <v>2.6666666666666672E-2</v>
      </c>
      <c r="O127" s="119">
        <f t="shared" si="66"/>
        <v>5.2631578947368418E-2</v>
      </c>
      <c r="P127" s="119">
        <f t="shared" si="67"/>
        <v>4.2631578947368416E-2</v>
      </c>
      <c r="Q127" s="119">
        <f t="shared" si="68"/>
        <v>1.7368421052631589E-2</v>
      </c>
    </row>
    <row r="128" spans="1:17" s="17" customFormat="1" ht="15.75" thickBot="1" x14ac:dyDescent="0.3">
      <c r="A128" s="6" t="s">
        <v>340</v>
      </c>
      <c r="B128" s="125">
        <v>7</v>
      </c>
      <c r="C128" s="110">
        <f t="shared" si="61"/>
        <v>0.14583333333333334</v>
      </c>
      <c r="D128" s="110">
        <v>0.11</v>
      </c>
      <c r="E128" s="110">
        <v>0.19</v>
      </c>
      <c r="F128" s="131">
        <v>12</v>
      </c>
      <c r="G128" s="110">
        <f t="shared" si="62"/>
        <v>0.21052631578947367</v>
      </c>
      <c r="H128" s="124">
        <v>0.19</v>
      </c>
      <c r="I128" s="110">
        <v>0.24</v>
      </c>
      <c r="J128" s="165"/>
      <c r="K128" s="58" t="s">
        <v>340</v>
      </c>
      <c r="L128" s="117">
        <f>C128</f>
        <v>0.14583333333333334</v>
      </c>
      <c r="M128" s="117">
        <f t="shared" si="64"/>
        <v>3.5833333333333342E-2</v>
      </c>
      <c r="N128" s="118">
        <f t="shared" si="65"/>
        <v>4.416666666666666E-2</v>
      </c>
      <c r="O128" s="119">
        <f t="shared" si="66"/>
        <v>0.21052631578947367</v>
      </c>
      <c r="P128" s="119">
        <f t="shared" si="67"/>
        <v>2.052631578947367E-2</v>
      </c>
      <c r="Q128" s="119">
        <f t="shared" si="68"/>
        <v>2.9473684210526319E-2</v>
      </c>
    </row>
    <row r="129" spans="1:17" s="17" customFormat="1" ht="15.75" thickBot="1" x14ac:dyDescent="0.3">
      <c r="A129" s="7" t="s">
        <v>168</v>
      </c>
      <c r="B129" s="125">
        <f>SUM(B125:B128)</f>
        <v>48</v>
      </c>
      <c r="C129" s="125">
        <f>SUM(C125:C128)</f>
        <v>1</v>
      </c>
      <c r="D129" s="110"/>
      <c r="E129" s="110"/>
      <c r="F129" s="125">
        <f>SUM(F125:F128)</f>
        <v>57</v>
      </c>
      <c r="G129" s="125">
        <f>SUM(G125:G128)</f>
        <v>1</v>
      </c>
      <c r="H129" s="124"/>
      <c r="I129" s="110"/>
      <c r="J129" s="165"/>
      <c r="K129" s="57" t="s">
        <v>168</v>
      </c>
      <c r="L129" s="117">
        <f>SUM(L125:L128)</f>
        <v>1</v>
      </c>
      <c r="M129" s="117"/>
      <c r="N129" s="118"/>
      <c r="O129" s="119">
        <f>SUM(O125:O128)</f>
        <v>1</v>
      </c>
      <c r="P129" s="119"/>
      <c r="Q129" s="119"/>
    </row>
    <row r="130" spans="1:17" s="18" customFormat="1" x14ac:dyDescent="0.25">
      <c r="A130" s="31"/>
      <c r="B130" s="52"/>
      <c r="C130" s="32"/>
      <c r="D130" s="32"/>
      <c r="E130" s="32"/>
      <c r="F130" s="72"/>
      <c r="G130" s="32"/>
      <c r="H130" s="33"/>
      <c r="I130" s="32"/>
      <c r="J130" s="165"/>
      <c r="K130" s="165"/>
      <c r="L130" s="165"/>
      <c r="M130" s="165"/>
      <c r="N130" s="165"/>
      <c r="O130" s="165"/>
      <c r="P130" s="165"/>
      <c r="Q130" s="165"/>
    </row>
    <row r="131" spans="1:17" s="13" customFormat="1" ht="22.5" x14ac:dyDescent="0.3">
      <c r="A131" s="93" t="s">
        <v>341</v>
      </c>
      <c r="B131" s="69"/>
      <c r="C131" s="171"/>
      <c r="D131" s="171"/>
      <c r="E131" s="171"/>
      <c r="F131" s="70"/>
      <c r="G131" s="171"/>
      <c r="H131" s="171"/>
      <c r="I131" s="171"/>
      <c r="J131" s="171"/>
      <c r="K131" s="171"/>
      <c r="L131" s="171"/>
      <c r="M131" s="171"/>
      <c r="N131" s="171"/>
      <c r="O131" s="171"/>
      <c r="P131" s="171"/>
      <c r="Q131" s="171"/>
    </row>
    <row r="132" spans="1:17" s="18" customFormat="1" x14ac:dyDescent="0.25">
      <c r="A132" s="94" t="s">
        <v>342</v>
      </c>
      <c r="B132" s="67"/>
      <c r="C132" s="165"/>
      <c r="D132" s="165"/>
      <c r="E132" s="165"/>
      <c r="F132" s="70"/>
      <c r="G132" s="165"/>
      <c r="H132" s="165"/>
      <c r="I132" s="165"/>
      <c r="J132" s="165"/>
      <c r="K132" s="165"/>
      <c r="L132" s="165"/>
      <c r="M132" s="165"/>
      <c r="N132" s="165"/>
      <c r="O132" s="165"/>
      <c r="P132" s="165"/>
      <c r="Q132" s="165"/>
    </row>
    <row r="133" spans="1:17" s="18" customFormat="1" x14ac:dyDescent="0.25">
      <c r="A133" s="95" t="s">
        <v>343</v>
      </c>
      <c r="B133" s="69"/>
      <c r="C133" s="171"/>
      <c r="D133" s="171"/>
      <c r="E133" s="171"/>
      <c r="F133" s="70"/>
      <c r="G133" s="165"/>
      <c r="H133" s="165"/>
      <c r="I133" s="165"/>
      <c r="J133" s="165"/>
      <c r="K133" s="165"/>
      <c r="L133" s="165"/>
      <c r="M133" s="165"/>
      <c r="N133" s="165"/>
      <c r="O133" s="165"/>
      <c r="P133" s="165"/>
      <c r="Q133" s="165"/>
    </row>
    <row r="134" spans="1:17" s="18" customFormat="1" ht="15.75" thickBot="1" x14ac:dyDescent="0.3">
      <c r="A134" s="171"/>
      <c r="B134" s="69"/>
      <c r="C134" s="171"/>
      <c r="D134" s="171"/>
      <c r="E134" s="171"/>
      <c r="F134" s="70"/>
      <c r="G134" s="165"/>
      <c r="H134" s="165"/>
      <c r="I134" s="165"/>
      <c r="J134" s="165"/>
      <c r="K134" s="45"/>
      <c r="L134" s="166" t="s">
        <v>155</v>
      </c>
      <c r="M134" s="166"/>
      <c r="N134" s="53"/>
      <c r="O134" s="167" t="s">
        <v>156</v>
      </c>
      <c r="P134" s="167"/>
      <c r="Q134" s="167"/>
    </row>
    <row r="135" spans="1:17" s="18" customFormat="1" ht="15.75" thickBot="1" x14ac:dyDescent="0.3">
      <c r="A135" s="4" t="s">
        <v>157</v>
      </c>
      <c r="B135" s="174" t="s">
        <v>158</v>
      </c>
      <c r="C135" s="175"/>
      <c r="D135" s="5" t="s">
        <v>159</v>
      </c>
      <c r="E135" s="5" t="s">
        <v>160</v>
      </c>
      <c r="F135" s="174" t="s">
        <v>161</v>
      </c>
      <c r="G135" s="175"/>
      <c r="H135" s="5" t="s">
        <v>159</v>
      </c>
      <c r="I135" s="5" t="s">
        <v>160</v>
      </c>
      <c r="J135" s="165"/>
      <c r="K135" s="166" t="s">
        <v>157</v>
      </c>
      <c r="L135" s="46" t="s">
        <v>162</v>
      </c>
      <c r="M135" s="166" t="s">
        <v>163</v>
      </c>
      <c r="N135" s="53" t="s">
        <v>164</v>
      </c>
      <c r="O135" s="44" t="s">
        <v>165</v>
      </c>
      <c r="P135" s="167" t="s">
        <v>163</v>
      </c>
      <c r="Q135" s="167" t="s">
        <v>164</v>
      </c>
    </row>
    <row r="136" spans="1:17" s="18" customFormat="1" ht="15.75" thickBot="1" x14ac:dyDescent="0.3">
      <c r="A136" s="6" t="s">
        <v>344</v>
      </c>
      <c r="B136" s="125">
        <v>11</v>
      </c>
      <c r="C136" s="110">
        <f>B136/$B$141</f>
        <v>0.34375</v>
      </c>
      <c r="D136" s="110">
        <v>0.3</v>
      </c>
      <c r="E136" s="110">
        <v>0.39</v>
      </c>
      <c r="F136" s="131">
        <v>4</v>
      </c>
      <c r="G136" s="110">
        <f>F136/$F$141</f>
        <v>0.21052631578947367</v>
      </c>
      <c r="H136" s="124">
        <v>0.15</v>
      </c>
      <c r="I136" s="110">
        <v>0.3</v>
      </c>
      <c r="J136" s="165"/>
      <c r="K136" s="58" t="s">
        <v>344</v>
      </c>
      <c r="L136" s="117">
        <f>C136</f>
        <v>0.34375</v>
      </c>
      <c r="M136" s="117">
        <f>C136-D136</f>
        <v>4.3750000000000011E-2</v>
      </c>
      <c r="N136" s="118">
        <f>E136-C136</f>
        <v>4.6250000000000013E-2</v>
      </c>
      <c r="O136" s="119">
        <f>G136</f>
        <v>0.21052631578947367</v>
      </c>
      <c r="P136" s="119">
        <f>G136-H136</f>
        <v>6.0526315789473678E-2</v>
      </c>
      <c r="Q136" s="119">
        <f>I136-G136</f>
        <v>8.9473684210526316E-2</v>
      </c>
    </row>
    <row r="137" spans="1:17" s="18" customFormat="1" ht="15.75" thickBot="1" x14ac:dyDescent="0.3">
      <c r="A137" s="6" t="s">
        <v>345</v>
      </c>
      <c r="B137" s="125">
        <v>3</v>
      </c>
      <c r="C137" s="110">
        <f t="shared" ref="C137:C140" si="69">B137/$B$141</f>
        <v>9.375E-2</v>
      </c>
      <c r="D137" s="110">
        <v>0.05</v>
      </c>
      <c r="E137" s="110">
        <v>0.12</v>
      </c>
      <c r="F137" s="131">
        <v>0</v>
      </c>
      <c r="G137" s="110">
        <f t="shared" ref="G137:G140" si="70">F137/$F$141</f>
        <v>0</v>
      </c>
      <c r="H137" s="124">
        <v>0</v>
      </c>
      <c r="I137" s="110">
        <v>0</v>
      </c>
      <c r="J137" s="165"/>
      <c r="K137" s="58" t="s">
        <v>345</v>
      </c>
      <c r="L137" s="117">
        <f t="shared" ref="L137:L140" si="71">C137</f>
        <v>9.375E-2</v>
      </c>
      <c r="M137" s="117">
        <f t="shared" ref="M137:M140" si="72">C137-D137</f>
        <v>4.3749999999999997E-2</v>
      </c>
      <c r="N137" s="118">
        <f t="shared" ref="N137:N140" si="73">E137-C137</f>
        <v>2.6249999999999996E-2</v>
      </c>
      <c r="O137" s="119">
        <f t="shared" ref="O137:O140" si="74">G137</f>
        <v>0</v>
      </c>
      <c r="P137" s="119">
        <f t="shared" ref="P137:P140" si="75">G137-H137</f>
        <v>0</v>
      </c>
      <c r="Q137" s="119">
        <f t="shared" ref="Q137:Q140" si="76">I137-G137</f>
        <v>0</v>
      </c>
    </row>
    <row r="138" spans="1:17" s="18" customFormat="1" ht="15.75" thickBot="1" x14ac:dyDescent="0.3">
      <c r="A138" s="6" t="s">
        <v>346</v>
      </c>
      <c r="B138" s="125">
        <v>5</v>
      </c>
      <c r="C138" s="110">
        <f t="shared" si="69"/>
        <v>0.15625</v>
      </c>
      <c r="D138" s="110">
        <v>0.12</v>
      </c>
      <c r="E138" s="110">
        <v>0.21</v>
      </c>
      <c r="F138" s="131">
        <v>4</v>
      </c>
      <c r="G138" s="110">
        <f t="shared" si="70"/>
        <v>0.21052631578947367</v>
      </c>
      <c r="H138" s="124">
        <v>0.16</v>
      </c>
      <c r="I138" s="110">
        <v>0.3</v>
      </c>
      <c r="J138" s="165"/>
      <c r="K138" s="58" t="s">
        <v>346</v>
      </c>
      <c r="L138" s="117">
        <f t="shared" si="71"/>
        <v>0.15625</v>
      </c>
      <c r="M138" s="117">
        <f t="shared" si="72"/>
        <v>3.6250000000000004E-2</v>
      </c>
      <c r="N138" s="118">
        <f t="shared" si="73"/>
        <v>5.3749999999999992E-2</v>
      </c>
      <c r="O138" s="119">
        <f t="shared" si="74"/>
        <v>0.21052631578947367</v>
      </c>
      <c r="P138" s="119">
        <f t="shared" si="75"/>
        <v>5.0526315789473669E-2</v>
      </c>
      <c r="Q138" s="119">
        <f t="shared" si="76"/>
        <v>8.9473684210526316E-2</v>
      </c>
    </row>
    <row r="139" spans="1:17" s="18" customFormat="1" ht="15.75" thickBot="1" x14ac:dyDescent="0.3">
      <c r="A139" s="6" t="s">
        <v>347</v>
      </c>
      <c r="B139" s="125">
        <v>8</v>
      </c>
      <c r="C139" s="110">
        <f t="shared" si="69"/>
        <v>0.25</v>
      </c>
      <c r="D139" s="110">
        <v>0.19</v>
      </c>
      <c r="E139" s="110">
        <v>0.32</v>
      </c>
      <c r="F139" s="131">
        <v>2</v>
      </c>
      <c r="G139" s="110">
        <f t="shared" si="70"/>
        <v>0.10526315789473684</v>
      </c>
      <c r="H139" s="124">
        <v>0.08</v>
      </c>
      <c r="I139" s="110">
        <v>0.15</v>
      </c>
      <c r="J139" s="165"/>
      <c r="K139" s="58" t="s">
        <v>347</v>
      </c>
      <c r="L139" s="117">
        <f t="shared" si="71"/>
        <v>0.25</v>
      </c>
      <c r="M139" s="117">
        <f t="shared" si="72"/>
        <v>0.06</v>
      </c>
      <c r="N139" s="118">
        <f t="shared" si="73"/>
        <v>7.0000000000000007E-2</v>
      </c>
      <c r="O139" s="119">
        <f t="shared" si="74"/>
        <v>0.10526315789473684</v>
      </c>
      <c r="P139" s="119">
        <f t="shared" si="75"/>
        <v>2.5263157894736835E-2</v>
      </c>
      <c r="Q139" s="119">
        <f t="shared" si="76"/>
        <v>4.4736842105263158E-2</v>
      </c>
    </row>
    <row r="140" spans="1:17" s="18" customFormat="1" ht="15.75" thickBot="1" x14ac:dyDescent="0.3">
      <c r="A140" s="6" t="s">
        <v>348</v>
      </c>
      <c r="B140" s="125">
        <v>5</v>
      </c>
      <c r="C140" s="110">
        <f t="shared" si="69"/>
        <v>0.15625</v>
      </c>
      <c r="D140" s="110">
        <v>0.1</v>
      </c>
      <c r="E140" s="110">
        <v>0.22</v>
      </c>
      <c r="F140" s="131">
        <v>9</v>
      </c>
      <c r="G140" s="110">
        <f t="shared" si="70"/>
        <v>0.47368421052631576</v>
      </c>
      <c r="H140" s="124">
        <v>0.41</v>
      </c>
      <c r="I140" s="110">
        <v>0.52</v>
      </c>
      <c r="J140" s="165"/>
      <c r="K140" s="58" t="s">
        <v>348</v>
      </c>
      <c r="L140" s="117">
        <f t="shared" si="71"/>
        <v>0.15625</v>
      </c>
      <c r="M140" s="117">
        <f t="shared" si="72"/>
        <v>5.6249999999999994E-2</v>
      </c>
      <c r="N140" s="118">
        <f t="shared" si="73"/>
        <v>6.3750000000000001E-2</v>
      </c>
      <c r="O140" s="119">
        <f t="shared" si="74"/>
        <v>0.47368421052631576</v>
      </c>
      <c r="P140" s="119">
        <f t="shared" si="75"/>
        <v>6.3684210526315788E-2</v>
      </c>
      <c r="Q140" s="119">
        <f t="shared" si="76"/>
        <v>4.6315789473684255E-2</v>
      </c>
    </row>
    <row r="141" spans="1:17" s="18" customFormat="1" ht="15.75" thickBot="1" x14ac:dyDescent="0.3">
      <c r="A141" s="7" t="s">
        <v>168</v>
      </c>
      <c r="B141" s="125">
        <f>SUM(B136:B140)</f>
        <v>32</v>
      </c>
      <c r="C141" s="125">
        <f>SUM(C136:C140)</f>
        <v>1</v>
      </c>
      <c r="D141" s="110"/>
      <c r="E141" s="110"/>
      <c r="F141" s="125">
        <f>SUM(F136:F140)</f>
        <v>19</v>
      </c>
      <c r="G141" s="125">
        <f>SUM(G136:G140)</f>
        <v>1</v>
      </c>
      <c r="H141" s="124"/>
      <c r="I141" s="110"/>
      <c r="J141" s="165"/>
      <c r="K141" s="57" t="s">
        <v>168</v>
      </c>
      <c r="L141" s="117">
        <f>SUM(L136:L140)</f>
        <v>1</v>
      </c>
      <c r="M141" s="117"/>
      <c r="N141" s="118"/>
      <c r="O141" s="119">
        <f>SUM(O136:O140)</f>
        <v>1</v>
      </c>
      <c r="P141" s="119"/>
      <c r="Q141" s="119"/>
    </row>
    <row r="143" spans="1:17" s="13" customFormat="1" ht="22.5" x14ac:dyDescent="0.3">
      <c r="A143" s="12" t="s">
        <v>349</v>
      </c>
      <c r="B143" s="69"/>
      <c r="C143" s="171"/>
      <c r="D143" s="171"/>
      <c r="E143" s="171"/>
      <c r="F143" s="70"/>
      <c r="G143" s="171"/>
      <c r="H143" s="171"/>
      <c r="I143" s="171"/>
      <c r="J143" s="171"/>
      <c r="K143" s="171"/>
      <c r="L143" s="171"/>
      <c r="M143" s="171"/>
      <c r="N143" s="171"/>
      <c r="O143" s="171"/>
      <c r="P143" s="171"/>
      <c r="Q143" s="171"/>
    </row>
    <row r="144" spans="1:17" s="17" customFormat="1" x14ac:dyDescent="0.25">
      <c r="A144" s="2" t="s">
        <v>350</v>
      </c>
      <c r="B144" s="67"/>
      <c r="C144" s="165"/>
      <c r="D144" s="165"/>
      <c r="E144" s="165"/>
      <c r="F144" s="70"/>
      <c r="G144" s="165"/>
      <c r="H144" s="165"/>
      <c r="I144" s="165"/>
      <c r="J144" s="165"/>
      <c r="K144" s="165"/>
      <c r="L144" s="165"/>
      <c r="M144" s="165"/>
      <c r="N144" s="165"/>
      <c r="O144" s="165"/>
      <c r="P144" s="165"/>
      <c r="Q144" s="165"/>
    </row>
    <row r="145" spans="1:17" s="17" customFormat="1" x14ac:dyDescent="0.25">
      <c r="A145" s="19" t="s">
        <v>351</v>
      </c>
      <c r="B145" s="69"/>
      <c r="C145" s="171"/>
      <c r="D145" s="171"/>
      <c r="E145" s="171"/>
      <c r="F145" s="70"/>
      <c r="G145" s="165"/>
      <c r="H145" s="165"/>
      <c r="I145" s="165"/>
      <c r="J145" s="165"/>
      <c r="K145" s="165"/>
      <c r="L145" s="165"/>
      <c r="M145" s="165"/>
      <c r="N145" s="165"/>
      <c r="O145" s="165"/>
      <c r="P145" s="165"/>
      <c r="Q145" s="165"/>
    </row>
    <row r="146" spans="1:17" s="17" customFormat="1" ht="15.75" thickBot="1" x14ac:dyDescent="0.3">
      <c r="A146" s="171"/>
      <c r="B146" s="69"/>
      <c r="C146" s="171"/>
      <c r="D146" s="171"/>
      <c r="E146" s="171"/>
      <c r="F146" s="70"/>
      <c r="G146" s="165"/>
      <c r="H146" s="165"/>
      <c r="I146" s="165"/>
      <c r="J146" s="165"/>
      <c r="K146" s="45"/>
      <c r="L146" s="166" t="s">
        <v>155</v>
      </c>
      <c r="M146" s="166"/>
      <c r="N146" s="53"/>
      <c r="O146" s="167" t="s">
        <v>156</v>
      </c>
      <c r="P146" s="167"/>
      <c r="Q146" s="167"/>
    </row>
    <row r="147" spans="1:17" s="17" customFormat="1" ht="15.75" thickBot="1" x14ac:dyDescent="0.3">
      <c r="A147" s="4" t="s">
        <v>157</v>
      </c>
      <c r="B147" s="174" t="s">
        <v>158</v>
      </c>
      <c r="C147" s="175"/>
      <c r="D147" s="5" t="s">
        <v>159</v>
      </c>
      <c r="E147" s="5" t="s">
        <v>160</v>
      </c>
      <c r="F147" s="174" t="s">
        <v>161</v>
      </c>
      <c r="G147" s="175"/>
      <c r="H147" s="5" t="s">
        <v>159</v>
      </c>
      <c r="I147" s="5" t="s">
        <v>160</v>
      </c>
      <c r="J147" s="165"/>
      <c r="K147" s="166" t="s">
        <v>157</v>
      </c>
      <c r="L147" s="46" t="s">
        <v>162</v>
      </c>
      <c r="M147" s="166" t="s">
        <v>163</v>
      </c>
      <c r="N147" s="53" t="s">
        <v>164</v>
      </c>
      <c r="O147" s="44" t="s">
        <v>165</v>
      </c>
      <c r="P147" s="167" t="s">
        <v>163</v>
      </c>
      <c r="Q147" s="167" t="s">
        <v>164</v>
      </c>
    </row>
    <row r="148" spans="1:17" s="17" customFormat="1" ht="15.75" thickBot="1" x14ac:dyDescent="0.3">
      <c r="A148" s="6" t="s">
        <v>352</v>
      </c>
      <c r="B148" s="125">
        <v>47</v>
      </c>
      <c r="C148" s="110">
        <f>B148/$B$152</f>
        <v>0.43518518518518517</v>
      </c>
      <c r="D148" s="110">
        <v>0.38</v>
      </c>
      <c r="E148" s="110">
        <v>0.49</v>
      </c>
      <c r="F148" s="131">
        <v>23</v>
      </c>
      <c r="G148" s="110">
        <f>F148/$F$152</f>
        <v>0.22115384615384615</v>
      </c>
      <c r="H148" s="124">
        <v>0.18</v>
      </c>
      <c r="I148" s="110">
        <v>0.28000000000000003</v>
      </c>
      <c r="J148" s="165"/>
      <c r="K148" s="58" t="s">
        <v>352</v>
      </c>
      <c r="L148" s="117">
        <f>C148</f>
        <v>0.43518518518518517</v>
      </c>
      <c r="M148" s="117">
        <f>C148-D148</f>
        <v>5.518518518518517E-2</v>
      </c>
      <c r="N148" s="118">
        <f>E148-C148</f>
        <v>5.4814814814814816E-2</v>
      </c>
      <c r="O148" s="119">
        <f>G148</f>
        <v>0.22115384615384615</v>
      </c>
      <c r="P148" s="119">
        <f>G148-H148</f>
        <v>4.1153846153846152E-2</v>
      </c>
      <c r="Q148" s="119">
        <f>I148-G148</f>
        <v>5.8846153846153881E-2</v>
      </c>
    </row>
    <row r="149" spans="1:17" s="17" customFormat="1" ht="15.75" thickBot="1" x14ac:dyDescent="0.3">
      <c r="A149" s="6" t="s">
        <v>353</v>
      </c>
      <c r="B149" s="125">
        <v>15</v>
      </c>
      <c r="C149" s="110">
        <f t="shared" ref="C149:C151" si="77">B149/$B$152</f>
        <v>0.1388888888888889</v>
      </c>
      <c r="D149" s="110">
        <v>0.1</v>
      </c>
      <c r="E149" s="110">
        <v>0.18</v>
      </c>
      <c r="F149" s="131">
        <v>35</v>
      </c>
      <c r="G149" s="110">
        <f t="shared" ref="G149:G151" si="78">F149/$F$152</f>
        <v>0.33653846153846156</v>
      </c>
      <c r="H149" s="124">
        <v>0.28999999999999998</v>
      </c>
      <c r="I149" s="110">
        <v>0.41</v>
      </c>
      <c r="J149" s="165"/>
      <c r="K149" s="58" t="s">
        <v>353</v>
      </c>
      <c r="L149" s="117">
        <f t="shared" ref="L149:L150" si="79">C149</f>
        <v>0.1388888888888889</v>
      </c>
      <c r="M149" s="117">
        <f t="shared" ref="M149:M151" si="80">C149-D149</f>
        <v>3.888888888888889E-2</v>
      </c>
      <c r="N149" s="118">
        <f t="shared" ref="N149:N151" si="81">E149-C149</f>
        <v>4.1111111111111098E-2</v>
      </c>
      <c r="O149" s="119">
        <f t="shared" ref="O149:O151" si="82">G149</f>
        <v>0.33653846153846156</v>
      </c>
      <c r="P149" s="119">
        <f t="shared" ref="P149:P151" si="83">G149-H149</f>
        <v>4.6538461538461584E-2</v>
      </c>
      <c r="Q149" s="119">
        <f t="shared" ref="Q149:Q151" si="84">I149-G149</f>
        <v>7.3461538461538411E-2</v>
      </c>
    </row>
    <row r="150" spans="1:17" s="17" customFormat="1" ht="15.75" thickBot="1" x14ac:dyDescent="0.3">
      <c r="A150" s="6" t="s">
        <v>354</v>
      </c>
      <c r="B150" s="125">
        <v>34</v>
      </c>
      <c r="C150" s="110">
        <f t="shared" si="77"/>
        <v>0.31481481481481483</v>
      </c>
      <c r="D150" s="110">
        <v>0.27</v>
      </c>
      <c r="E150" s="110">
        <v>0.37</v>
      </c>
      <c r="F150" s="131">
        <v>44</v>
      </c>
      <c r="G150" s="110">
        <f t="shared" si="78"/>
        <v>0.42307692307692307</v>
      </c>
      <c r="H150" s="124">
        <v>0.37</v>
      </c>
      <c r="I150" s="110">
        <v>0.48</v>
      </c>
      <c r="J150" s="165"/>
      <c r="K150" s="58" t="s">
        <v>354</v>
      </c>
      <c r="L150" s="117">
        <f t="shared" si="79"/>
        <v>0.31481481481481483</v>
      </c>
      <c r="M150" s="117">
        <f t="shared" si="80"/>
        <v>4.4814814814814807E-2</v>
      </c>
      <c r="N150" s="118">
        <f t="shared" si="81"/>
        <v>5.518518518518517E-2</v>
      </c>
      <c r="O150" s="119">
        <f t="shared" si="82"/>
        <v>0.42307692307692307</v>
      </c>
      <c r="P150" s="119">
        <f t="shared" si="83"/>
        <v>5.3076923076923077E-2</v>
      </c>
      <c r="Q150" s="119">
        <f t="shared" si="84"/>
        <v>5.692307692307691E-2</v>
      </c>
    </row>
    <row r="151" spans="1:17" s="17" customFormat="1" ht="15.75" thickBot="1" x14ac:dyDescent="0.3">
      <c r="A151" s="6" t="s">
        <v>230</v>
      </c>
      <c r="B151" s="125">
        <v>12</v>
      </c>
      <c r="C151" s="110">
        <f t="shared" si="77"/>
        <v>0.1111111111111111</v>
      </c>
      <c r="D151" s="110">
        <v>0.08</v>
      </c>
      <c r="E151" s="110">
        <v>0.17</v>
      </c>
      <c r="F151" s="131">
        <v>2</v>
      </c>
      <c r="G151" s="110">
        <f t="shared" si="78"/>
        <v>1.9230769230769232E-2</v>
      </c>
      <c r="H151" s="124">
        <v>0</v>
      </c>
      <c r="I151" s="110">
        <v>0.05</v>
      </c>
      <c r="J151" s="165"/>
      <c r="K151" s="58" t="s">
        <v>230</v>
      </c>
      <c r="L151" s="117">
        <f>C151</f>
        <v>0.1111111111111111</v>
      </c>
      <c r="M151" s="117">
        <f t="shared" si="80"/>
        <v>3.1111111111111103E-2</v>
      </c>
      <c r="N151" s="118">
        <f t="shared" si="81"/>
        <v>5.8888888888888907E-2</v>
      </c>
      <c r="O151" s="119">
        <f t="shared" si="82"/>
        <v>1.9230769230769232E-2</v>
      </c>
      <c r="P151" s="119">
        <f t="shared" si="83"/>
        <v>1.9230769230769232E-2</v>
      </c>
      <c r="Q151" s="119">
        <f t="shared" si="84"/>
        <v>3.0769230769230771E-2</v>
      </c>
    </row>
    <row r="152" spans="1:17" s="17" customFormat="1" ht="15.75" thickBot="1" x14ac:dyDescent="0.3">
      <c r="A152" s="7" t="s">
        <v>168</v>
      </c>
      <c r="B152" s="125">
        <f>SUM(B148:B151)</f>
        <v>108</v>
      </c>
      <c r="C152" s="125">
        <f>SUM(C148:C151)</f>
        <v>1</v>
      </c>
      <c r="D152" s="110"/>
      <c r="E152" s="110"/>
      <c r="F152" s="125">
        <f>SUM(F148:F151)</f>
        <v>104</v>
      </c>
      <c r="G152" s="125">
        <f>SUM(G148:G151)</f>
        <v>1</v>
      </c>
      <c r="H152" s="124"/>
      <c r="I152" s="110"/>
      <c r="J152" s="165"/>
      <c r="K152" s="57" t="s">
        <v>168</v>
      </c>
      <c r="L152" s="117">
        <f>SUM(L148:L151)</f>
        <v>1</v>
      </c>
      <c r="M152" s="117"/>
      <c r="N152" s="118"/>
      <c r="O152" s="119">
        <f>SUM(O148:O151)</f>
        <v>1</v>
      </c>
      <c r="P152" s="119"/>
      <c r="Q152" s="119"/>
    </row>
    <row r="154" spans="1:17" s="13" customFormat="1" ht="22.5" x14ac:dyDescent="0.3">
      <c r="A154" s="12" t="s">
        <v>355</v>
      </c>
      <c r="B154" s="69"/>
      <c r="C154" s="171"/>
      <c r="D154" s="171"/>
      <c r="E154" s="171"/>
      <c r="F154" s="70"/>
      <c r="G154" s="171"/>
      <c r="H154" s="171"/>
      <c r="I154" s="171"/>
      <c r="J154" s="171"/>
      <c r="K154" s="171"/>
      <c r="L154" s="171"/>
      <c r="M154" s="171"/>
      <c r="N154" s="171"/>
      <c r="O154" s="171"/>
      <c r="P154" s="171"/>
      <c r="Q154" s="171"/>
    </row>
    <row r="155" spans="1:17" s="17" customFormat="1" x14ac:dyDescent="0.25">
      <c r="A155" s="2" t="s">
        <v>356</v>
      </c>
      <c r="B155" s="67"/>
      <c r="C155" s="165"/>
      <c r="D155" s="165"/>
      <c r="E155" s="165"/>
      <c r="F155" s="70"/>
      <c r="G155" s="165"/>
      <c r="H155" s="165"/>
      <c r="I155" s="165"/>
      <c r="J155" s="165"/>
      <c r="K155" s="165"/>
      <c r="L155" s="165"/>
      <c r="M155" s="165"/>
      <c r="N155" s="165"/>
      <c r="O155" s="165"/>
      <c r="P155" s="165"/>
      <c r="Q155" s="165"/>
    </row>
    <row r="156" spans="1:17" s="17" customFormat="1" x14ac:dyDescent="0.25">
      <c r="A156" s="19" t="s">
        <v>357</v>
      </c>
      <c r="B156" s="69"/>
      <c r="C156" s="171"/>
      <c r="D156" s="171"/>
      <c r="E156" s="171"/>
      <c r="F156" s="70"/>
      <c r="G156" s="165"/>
      <c r="H156" s="165"/>
      <c r="I156" s="165"/>
      <c r="J156" s="165"/>
      <c r="K156" s="165"/>
      <c r="L156" s="165"/>
      <c r="M156" s="165"/>
      <c r="N156" s="165"/>
      <c r="O156" s="165"/>
      <c r="P156" s="165"/>
      <c r="Q156" s="165"/>
    </row>
    <row r="157" spans="1:17" s="17" customFormat="1" ht="15.75" thickBot="1" x14ac:dyDescent="0.3">
      <c r="A157" s="171"/>
      <c r="B157" s="69"/>
      <c r="C157" s="171"/>
      <c r="D157" s="171"/>
      <c r="E157" s="171"/>
      <c r="F157" s="70"/>
      <c r="G157" s="165"/>
      <c r="H157" s="165"/>
      <c r="I157" s="165"/>
      <c r="J157" s="165"/>
      <c r="K157" s="45"/>
      <c r="L157" s="166" t="s">
        <v>155</v>
      </c>
      <c r="M157" s="166"/>
      <c r="N157" s="53"/>
      <c r="O157" s="167" t="s">
        <v>156</v>
      </c>
      <c r="P157" s="167"/>
      <c r="Q157" s="167"/>
    </row>
    <row r="158" spans="1:17" s="17" customFormat="1" ht="15.75" thickBot="1" x14ac:dyDescent="0.3">
      <c r="A158" s="4" t="s">
        <v>157</v>
      </c>
      <c r="B158" s="174" t="s">
        <v>158</v>
      </c>
      <c r="C158" s="175"/>
      <c r="D158" s="5" t="s">
        <v>159</v>
      </c>
      <c r="E158" s="5" t="s">
        <v>160</v>
      </c>
      <c r="F158" s="174" t="s">
        <v>161</v>
      </c>
      <c r="G158" s="175"/>
      <c r="H158" s="5" t="s">
        <v>159</v>
      </c>
      <c r="I158" s="5" t="s">
        <v>160</v>
      </c>
      <c r="J158" s="165"/>
      <c r="K158" s="166" t="s">
        <v>157</v>
      </c>
      <c r="L158" s="46" t="s">
        <v>162</v>
      </c>
      <c r="M158" s="166" t="s">
        <v>163</v>
      </c>
      <c r="N158" s="53" t="s">
        <v>164</v>
      </c>
      <c r="O158" s="44" t="s">
        <v>165</v>
      </c>
      <c r="P158" s="167" t="s">
        <v>163</v>
      </c>
      <c r="Q158" s="167" t="s">
        <v>164</v>
      </c>
    </row>
    <row r="159" spans="1:17" s="17" customFormat="1" ht="15.75" thickBot="1" x14ac:dyDescent="0.3">
      <c r="A159" s="6" t="s">
        <v>352</v>
      </c>
      <c r="B159" s="125">
        <v>35</v>
      </c>
      <c r="C159" s="110">
        <f>B159/$B$163</f>
        <v>0.32407407407407407</v>
      </c>
      <c r="D159" s="110">
        <v>0.27</v>
      </c>
      <c r="E159" s="110">
        <v>0.39</v>
      </c>
      <c r="F159" s="131">
        <v>19</v>
      </c>
      <c r="G159" s="110">
        <f>F159/$F$163</f>
        <v>0.18269230769230768</v>
      </c>
      <c r="H159" s="124">
        <v>0.12</v>
      </c>
      <c r="I159" s="110">
        <v>0.24</v>
      </c>
      <c r="J159" s="165"/>
      <c r="K159" s="58" t="s">
        <v>352</v>
      </c>
      <c r="L159" s="117">
        <f>C159</f>
        <v>0.32407407407407407</v>
      </c>
      <c r="M159" s="117">
        <f>C159-D159</f>
        <v>5.4074074074074052E-2</v>
      </c>
      <c r="N159" s="118">
        <f>E159-C159</f>
        <v>6.5925925925925943E-2</v>
      </c>
      <c r="O159" s="119">
        <f>G159</f>
        <v>0.18269230769230768</v>
      </c>
      <c r="P159" s="119">
        <f>G159-H159</f>
        <v>6.2692307692307686E-2</v>
      </c>
      <c r="Q159" s="119">
        <f>I159-G159</f>
        <v>5.7307692307692309E-2</v>
      </c>
    </row>
    <row r="160" spans="1:17" s="17" customFormat="1" ht="15.75" thickBot="1" x14ac:dyDescent="0.3">
      <c r="A160" s="6" t="s">
        <v>353</v>
      </c>
      <c r="B160" s="125">
        <v>21</v>
      </c>
      <c r="C160" s="110">
        <f t="shared" ref="C160:C162" si="85">B160/$B$163</f>
        <v>0.19444444444444445</v>
      </c>
      <c r="D160" s="110">
        <v>0.15</v>
      </c>
      <c r="E160" s="110">
        <v>0.28000000000000003</v>
      </c>
      <c r="F160" s="131">
        <v>29</v>
      </c>
      <c r="G160" s="110">
        <f t="shared" ref="G160:G162" si="86">F160/$F$163</f>
        <v>0.27884615384615385</v>
      </c>
      <c r="H160" s="124">
        <v>0.24</v>
      </c>
      <c r="I160" s="110">
        <v>0.35</v>
      </c>
      <c r="J160" s="165"/>
      <c r="K160" s="58" t="s">
        <v>353</v>
      </c>
      <c r="L160" s="117">
        <f t="shared" ref="L160:L161" si="87">C160</f>
        <v>0.19444444444444445</v>
      </c>
      <c r="M160" s="117">
        <f t="shared" ref="M160:M162" si="88">C160-D160</f>
        <v>4.4444444444444453E-2</v>
      </c>
      <c r="N160" s="118">
        <f t="shared" ref="N160:N162" si="89">E160-C160</f>
        <v>8.5555555555555579E-2</v>
      </c>
      <c r="O160" s="119">
        <f t="shared" ref="O160:O162" si="90">G160</f>
        <v>0.27884615384615385</v>
      </c>
      <c r="P160" s="119">
        <f t="shared" ref="P160:P162" si="91">G160-H160</f>
        <v>3.8846153846153864E-2</v>
      </c>
      <c r="Q160" s="119">
        <f t="shared" ref="Q160:Q162" si="92">I160-G160</f>
        <v>7.1153846153846123E-2</v>
      </c>
    </row>
    <row r="161" spans="1:17" s="17" customFormat="1" ht="15.75" thickBot="1" x14ac:dyDescent="0.3">
      <c r="A161" s="6" t="s">
        <v>354</v>
      </c>
      <c r="B161" s="125">
        <v>42</v>
      </c>
      <c r="C161" s="110">
        <f t="shared" si="85"/>
        <v>0.3888888888888889</v>
      </c>
      <c r="D161" s="110">
        <v>0.34</v>
      </c>
      <c r="E161" s="110">
        <v>0.46</v>
      </c>
      <c r="F161" s="131">
        <v>52</v>
      </c>
      <c r="G161" s="110">
        <f t="shared" si="86"/>
        <v>0.5</v>
      </c>
      <c r="H161" s="124">
        <v>0.42</v>
      </c>
      <c r="I161" s="110">
        <v>0.61</v>
      </c>
      <c r="J161" s="165"/>
      <c r="K161" s="58" t="s">
        <v>354</v>
      </c>
      <c r="L161" s="117">
        <f t="shared" si="87"/>
        <v>0.3888888888888889</v>
      </c>
      <c r="M161" s="117">
        <f t="shared" si="88"/>
        <v>4.8888888888888871E-2</v>
      </c>
      <c r="N161" s="118">
        <f t="shared" si="89"/>
        <v>7.1111111111111125E-2</v>
      </c>
      <c r="O161" s="119">
        <f t="shared" si="90"/>
        <v>0.5</v>
      </c>
      <c r="P161" s="119">
        <f t="shared" si="91"/>
        <v>8.0000000000000016E-2</v>
      </c>
      <c r="Q161" s="119">
        <f t="shared" si="92"/>
        <v>0.10999999999999999</v>
      </c>
    </row>
    <row r="162" spans="1:17" s="17" customFormat="1" ht="15.75" thickBot="1" x14ac:dyDescent="0.3">
      <c r="A162" s="6" t="s">
        <v>230</v>
      </c>
      <c r="B162" s="125">
        <v>10</v>
      </c>
      <c r="C162" s="110">
        <f t="shared" si="85"/>
        <v>9.2592592592592587E-2</v>
      </c>
      <c r="D162" s="110">
        <v>0.04</v>
      </c>
      <c r="E162" s="110">
        <v>0.14000000000000001</v>
      </c>
      <c r="F162" s="131">
        <v>4</v>
      </c>
      <c r="G162" s="110">
        <f t="shared" si="86"/>
        <v>3.8461538461538464E-2</v>
      </c>
      <c r="H162" s="124">
        <v>0.01</v>
      </c>
      <c r="I162" s="110">
        <v>0.08</v>
      </c>
      <c r="J162" s="165"/>
      <c r="K162" s="58" t="s">
        <v>230</v>
      </c>
      <c r="L162" s="117">
        <f>C162</f>
        <v>9.2592592592592587E-2</v>
      </c>
      <c r="M162" s="117">
        <f t="shared" si="88"/>
        <v>5.2592592592592587E-2</v>
      </c>
      <c r="N162" s="118">
        <f t="shared" si="89"/>
        <v>4.7407407407407426E-2</v>
      </c>
      <c r="O162" s="119">
        <f t="shared" si="90"/>
        <v>3.8461538461538464E-2</v>
      </c>
      <c r="P162" s="119">
        <f t="shared" si="91"/>
        <v>2.8461538461538462E-2</v>
      </c>
      <c r="Q162" s="119">
        <f t="shared" si="92"/>
        <v>4.1538461538461538E-2</v>
      </c>
    </row>
    <row r="163" spans="1:17" s="17" customFormat="1" ht="15.75" thickBot="1" x14ac:dyDescent="0.3">
      <c r="A163" s="7" t="s">
        <v>168</v>
      </c>
      <c r="B163" s="125">
        <f>SUM(B159:B162)</f>
        <v>108</v>
      </c>
      <c r="C163" s="125">
        <f>SUM(C159:C162)</f>
        <v>1</v>
      </c>
      <c r="D163" s="110"/>
      <c r="E163" s="110"/>
      <c r="F163" s="125">
        <f>SUM(F159:F162)</f>
        <v>104</v>
      </c>
      <c r="G163" s="125">
        <f>SUM(G159:G162)</f>
        <v>1</v>
      </c>
      <c r="H163" s="124"/>
      <c r="I163" s="110"/>
      <c r="J163" s="165"/>
      <c r="K163" s="57" t="s">
        <v>168</v>
      </c>
      <c r="L163" s="117">
        <f>SUM(L159:L162)</f>
        <v>1</v>
      </c>
      <c r="M163" s="117"/>
      <c r="N163" s="118"/>
      <c r="O163" s="119">
        <f>SUM(O159:O162)</f>
        <v>1</v>
      </c>
      <c r="P163" s="119"/>
      <c r="Q163" s="119"/>
    </row>
  </sheetData>
  <mergeCells count="26">
    <mergeCell ref="L24:N24"/>
    <mergeCell ref="O24:Q24"/>
    <mergeCell ref="B66:C66"/>
    <mergeCell ref="F66:G66"/>
    <mergeCell ref="B76:C76"/>
    <mergeCell ref="F76:G76"/>
    <mergeCell ref="B9:C9"/>
    <mergeCell ref="F9:G9"/>
    <mergeCell ref="B50:C50"/>
    <mergeCell ref="F50:G50"/>
    <mergeCell ref="B25:C25"/>
    <mergeCell ref="F25:G25"/>
    <mergeCell ref="B158:C158"/>
    <mergeCell ref="F158:G158"/>
    <mergeCell ref="B91:C91"/>
    <mergeCell ref="F91:G91"/>
    <mergeCell ref="B104:C104"/>
    <mergeCell ref="F104:G104"/>
    <mergeCell ref="B114:C114"/>
    <mergeCell ref="F114:G114"/>
    <mergeCell ref="B124:C124"/>
    <mergeCell ref="F124:G124"/>
    <mergeCell ref="B147:C147"/>
    <mergeCell ref="F147:G147"/>
    <mergeCell ref="B135:C135"/>
    <mergeCell ref="F135:G13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F343-5FC9-47CE-BB17-875CB689C8EE}">
  <dimension ref="A1:AT102"/>
  <sheetViews>
    <sheetView workbookViewId="0">
      <selection activeCell="E5" sqref="E5"/>
    </sheetView>
  </sheetViews>
  <sheetFormatPr defaultColWidth="9.140625" defaultRowHeight="15" x14ac:dyDescent="0.25"/>
  <cols>
    <col min="1" max="1" width="45.140625" style="10" customWidth="1"/>
    <col min="2" max="2" width="9.140625" style="10"/>
    <col min="3" max="3" width="12" style="10" bestFit="1" customWidth="1"/>
    <col min="4" max="4" width="11.5703125" style="10" bestFit="1" customWidth="1"/>
    <col min="5" max="5" width="13.28515625" style="10" bestFit="1" customWidth="1"/>
    <col min="6" max="6" width="13.5703125" style="10" bestFit="1" customWidth="1"/>
    <col min="7" max="10" width="9.140625" style="10"/>
    <col min="11" max="11" width="45.5703125" style="10" customWidth="1"/>
    <col min="12" max="16384" width="9.140625" style="10"/>
  </cols>
  <sheetData>
    <row r="1" spans="1:46" ht="30" x14ac:dyDescent="0.4">
      <c r="A1" s="1" t="s">
        <v>358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row>
    <row r="2" spans="1:46" ht="9" customHeight="1" x14ac:dyDescent="0.25">
      <c r="A2" s="8"/>
      <c r="B2" s="8"/>
      <c r="C2" s="8"/>
      <c r="D2" s="8"/>
      <c r="E2" s="8"/>
      <c r="F2" s="8"/>
      <c r="G2" s="8"/>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row>
    <row r="3" spans="1:46" ht="15.75" x14ac:dyDescent="0.25">
      <c r="A3" s="162" t="s">
        <v>359</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row>
    <row r="5" spans="1:46" s="13" customFormat="1" ht="45" customHeight="1" x14ac:dyDescent="0.3">
      <c r="A5" s="12" t="s">
        <v>360</v>
      </c>
      <c r="B5" s="171"/>
      <c r="C5" s="171"/>
      <c r="D5" s="171"/>
      <c r="E5" s="171"/>
      <c r="F5" s="171"/>
      <c r="G5" s="171"/>
      <c r="H5" s="171"/>
      <c r="I5" s="171"/>
      <c r="J5" s="171"/>
      <c r="K5" s="165"/>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row>
    <row r="6" spans="1:46" s="17" customFormat="1" x14ac:dyDescent="0.25">
      <c r="A6" s="2" t="s">
        <v>361</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row>
    <row r="7" spans="1:46" s="17" customFormat="1" x14ac:dyDescent="0.25">
      <c r="A7" s="19" t="s">
        <v>362</v>
      </c>
      <c r="B7" s="171"/>
      <c r="C7" s="171"/>
      <c r="D7" s="171"/>
      <c r="E7" s="171"/>
      <c r="F7" s="171"/>
      <c r="G7" s="165"/>
      <c r="H7" s="165"/>
      <c r="I7" s="165"/>
      <c r="J7" s="165"/>
      <c r="K7"/>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row>
    <row r="8" spans="1:46" s="17" customFormat="1" ht="15.75" thickBot="1" x14ac:dyDescent="0.3">
      <c r="A8" s="171"/>
      <c r="B8" s="171"/>
      <c r="C8" s="171"/>
      <c r="D8" s="171"/>
      <c r="E8" s="171"/>
      <c r="F8" s="171"/>
      <c r="G8" s="165"/>
      <c r="H8" s="165"/>
      <c r="I8" s="165"/>
      <c r="J8" s="165"/>
      <c r="K8" s="45"/>
      <c r="L8" s="172" t="s">
        <v>155</v>
      </c>
      <c r="M8" s="172"/>
      <c r="N8" s="172"/>
      <c r="O8" s="173" t="s">
        <v>156</v>
      </c>
      <c r="P8" s="173"/>
      <c r="Q8" s="173"/>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33"/>
      <c r="AR8" s="37"/>
      <c r="AS8" s="37"/>
      <c r="AT8" s="37"/>
    </row>
    <row r="9" spans="1:46" s="17" customFormat="1" ht="15.75" thickBot="1" x14ac:dyDescent="0.3">
      <c r="A9" s="4" t="s">
        <v>157</v>
      </c>
      <c r="B9" s="174" t="s">
        <v>158</v>
      </c>
      <c r="C9" s="175"/>
      <c r="D9" s="5" t="s">
        <v>159</v>
      </c>
      <c r="E9" s="5" t="s">
        <v>160</v>
      </c>
      <c r="F9" s="174" t="s">
        <v>161</v>
      </c>
      <c r="G9" s="175"/>
      <c r="H9" s="5" t="s">
        <v>159</v>
      </c>
      <c r="I9" s="5" t="s">
        <v>160</v>
      </c>
      <c r="J9" s="165"/>
      <c r="K9" s="166" t="s">
        <v>157</v>
      </c>
      <c r="L9" s="46" t="s">
        <v>162</v>
      </c>
      <c r="M9" s="166" t="s">
        <v>163</v>
      </c>
      <c r="N9" s="166" t="s">
        <v>164</v>
      </c>
      <c r="O9" s="44" t="s">
        <v>165</v>
      </c>
      <c r="P9" s="167" t="s">
        <v>163</v>
      </c>
      <c r="Q9" s="167" t="s">
        <v>164</v>
      </c>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33"/>
      <c r="AR9" s="37"/>
      <c r="AS9" s="37"/>
      <c r="AT9" s="37"/>
    </row>
    <row r="10" spans="1:46" s="17" customFormat="1" ht="39.75" thickBot="1" x14ac:dyDescent="0.3">
      <c r="A10" s="11" t="s">
        <v>363</v>
      </c>
      <c r="B10" s="111">
        <v>42</v>
      </c>
      <c r="C10" s="113">
        <f>B10/$B$21</f>
        <v>0.16153846153846155</v>
      </c>
      <c r="D10" s="114">
        <v>0.1</v>
      </c>
      <c r="E10" s="114">
        <v>0.25</v>
      </c>
      <c r="F10" s="111">
        <v>33</v>
      </c>
      <c r="G10" s="113">
        <f>F10/$F$21</f>
        <v>9.7633136094674555E-2</v>
      </c>
      <c r="H10" s="123">
        <v>7.0000000000000007E-2</v>
      </c>
      <c r="I10" s="123">
        <v>0.16</v>
      </c>
      <c r="J10" s="165"/>
      <c r="K10" s="48" t="s">
        <v>363</v>
      </c>
      <c r="L10" s="126">
        <f>C10</f>
        <v>0.16153846153846155</v>
      </c>
      <c r="M10" s="117">
        <f>C10-D10</f>
        <v>6.1538461538461542E-2</v>
      </c>
      <c r="N10" s="117">
        <f>E10-C10</f>
        <v>8.8461538461538453E-2</v>
      </c>
      <c r="O10" s="127">
        <f>G10</f>
        <v>9.7633136094674555E-2</v>
      </c>
      <c r="P10" s="119">
        <f>G10-H10</f>
        <v>2.7633136094674549E-2</v>
      </c>
      <c r="Q10" s="119">
        <f>I10-G10</f>
        <v>6.2366863905325448E-2</v>
      </c>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33"/>
      <c r="AR10" s="37"/>
      <c r="AS10" s="37"/>
      <c r="AT10" s="37"/>
    </row>
    <row r="11" spans="1:46" s="17" customFormat="1" ht="27" thickBot="1" x14ac:dyDescent="0.3">
      <c r="A11" s="11" t="s">
        <v>364</v>
      </c>
      <c r="B11" s="111">
        <v>45</v>
      </c>
      <c r="C11" s="113">
        <f t="shared" ref="C11:C20" si="0">B11/$B$21</f>
        <v>0.17307692307692307</v>
      </c>
      <c r="D11" s="114">
        <v>0.12</v>
      </c>
      <c r="E11" s="114">
        <v>0.28000000000000003</v>
      </c>
      <c r="F11" s="111">
        <v>49</v>
      </c>
      <c r="G11" s="113">
        <f t="shared" ref="G11:G20" si="1">F11/$F$21</f>
        <v>0.14497041420118342</v>
      </c>
      <c r="H11" s="114">
        <v>0.1</v>
      </c>
      <c r="I11" s="114">
        <v>0.18</v>
      </c>
      <c r="J11" s="165"/>
      <c r="K11" s="48" t="s">
        <v>364</v>
      </c>
      <c r="L11" s="126">
        <f t="shared" ref="L11:L20" si="2">C11</f>
        <v>0.17307692307692307</v>
      </c>
      <c r="M11" s="117">
        <f>C11-D11</f>
        <v>5.3076923076923077E-2</v>
      </c>
      <c r="N11" s="117">
        <f t="shared" ref="N11:N20" si="3">E11-C11</f>
        <v>0.10692307692307695</v>
      </c>
      <c r="O11" s="127">
        <f t="shared" ref="O11:O20" si="4">G11</f>
        <v>0.14497041420118342</v>
      </c>
      <c r="P11" s="119">
        <f t="shared" ref="P11:P20" si="5">G11-H11</f>
        <v>4.4970414201183417E-2</v>
      </c>
      <c r="Q11" s="119">
        <f t="shared" ref="Q11:Q20" si="6">I11-G11</f>
        <v>3.502958579881657E-2</v>
      </c>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33"/>
      <c r="AR11" s="37"/>
      <c r="AS11" s="37"/>
      <c r="AT11" s="37"/>
    </row>
    <row r="12" spans="1:46" s="17" customFormat="1" ht="39.75" thickBot="1" x14ac:dyDescent="0.3">
      <c r="A12" s="11" t="s">
        <v>365</v>
      </c>
      <c r="B12" s="111">
        <v>31</v>
      </c>
      <c r="C12" s="113">
        <f t="shared" si="0"/>
        <v>0.11923076923076924</v>
      </c>
      <c r="D12" s="114">
        <v>0.08</v>
      </c>
      <c r="E12" s="114">
        <v>0.14000000000000001</v>
      </c>
      <c r="F12" s="111">
        <v>20</v>
      </c>
      <c r="G12" s="113">
        <f t="shared" si="1"/>
        <v>5.9171597633136092E-2</v>
      </c>
      <c r="H12" s="114">
        <v>0.02</v>
      </c>
      <c r="I12" s="114">
        <v>0.09</v>
      </c>
      <c r="J12" s="165"/>
      <c r="K12" s="48" t="s">
        <v>365</v>
      </c>
      <c r="L12" s="126">
        <f t="shared" si="2"/>
        <v>0.11923076923076924</v>
      </c>
      <c r="M12" s="117">
        <f>C12-D12</f>
        <v>3.9230769230769236E-2</v>
      </c>
      <c r="N12" s="117">
        <f>E12-C12</f>
        <v>2.0769230769230776E-2</v>
      </c>
      <c r="O12" s="127">
        <f>G12</f>
        <v>5.9171597633136092E-2</v>
      </c>
      <c r="P12" s="119">
        <f>G12-H12</f>
        <v>3.9171597633136088E-2</v>
      </c>
      <c r="Q12" s="119">
        <f>I12-G12</f>
        <v>3.0828402366863905E-2</v>
      </c>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33"/>
      <c r="AR12" s="37"/>
      <c r="AS12" s="37"/>
      <c r="AT12" s="37"/>
    </row>
    <row r="13" spans="1:46" s="17" customFormat="1" ht="27" thickBot="1" x14ac:dyDescent="0.3">
      <c r="A13" s="11" t="s">
        <v>366</v>
      </c>
      <c r="B13" s="111">
        <v>25</v>
      </c>
      <c r="C13" s="113">
        <f t="shared" si="0"/>
        <v>9.6153846153846159E-2</v>
      </c>
      <c r="D13" s="114">
        <v>0.05</v>
      </c>
      <c r="E13" s="114">
        <v>0.14000000000000001</v>
      </c>
      <c r="F13" s="111">
        <v>62</v>
      </c>
      <c r="G13" s="113">
        <f t="shared" si="1"/>
        <v>0.18343195266272189</v>
      </c>
      <c r="H13" s="114">
        <v>0.11</v>
      </c>
      <c r="I13" s="114">
        <v>0.28000000000000003</v>
      </c>
      <c r="J13" s="165"/>
      <c r="K13" s="48" t="s">
        <v>366</v>
      </c>
      <c r="L13" s="126">
        <f t="shared" si="2"/>
        <v>9.6153846153846159E-2</v>
      </c>
      <c r="M13" s="117">
        <f t="shared" ref="M13:M20" si="7">C13-D13</f>
        <v>4.6153846153846156E-2</v>
      </c>
      <c r="N13" s="117">
        <f t="shared" si="3"/>
        <v>4.3846153846153854E-2</v>
      </c>
      <c r="O13" s="127">
        <f t="shared" si="4"/>
        <v>0.18343195266272189</v>
      </c>
      <c r="P13" s="119">
        <f t="shared" si="5"/>
        <v>7.3431952662721886E-2</v>
      </c>
      <c r="Q13" s="119">
        <f t="shared" si="6"/>
        <v>9.656804733727814E-2</v>
      </c>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33"/>
      <c r="AR13" s="37"/>
      <c r="AS13" s="37"/>
      <c r="AT13" s="37"/>
    </row>
    <row r="14" spans="1:46" s="17" customFormat="1" ht="15.75" thickBot="1" x14ac:dyDescent="0.3">
      <c r="A14" s="11" t="s">
        <v>367</v>
      </c>
      <c r="B14" s="111">
        <v>36</v>
      </c>
      <c r="C14" s="113">
        <f t="shared" si="0"/>
        <v>0.13846153846153847</v>
      </c>
      <c r="D14" s="114">
        <v>0.1</v>
      </c>
      <c r="E14" s="114">
        <v>0.21</v>
      </c>
      <c r="F14" s="111">
        <v>42</v>
      </c>
      <c r="G14" s="113">
        <f t="shared" si="1"/>
        <v>0.1242603550295858</v>
      </c>
      <c r="H14" s="114">
        <v>7.0000000000000007E-2</v>
      </c>
      <c r="I14" s="114">
        <v>0.18</v>
      </c>
      <c r="J14" s="165"/>
      <c r="K14" s="48" t="s">
        <v>367</v>
      </c>
      <c r="L14" s="126">
        <f t="shared" si="2"/>
        <v>0.13846153846153847</v>
      </c>
      <c r="M14" s="117">
        <f t="shared" si="7"/>
        <v>3.8461538461538464E-2</v>
      </c>
      <c r="N14" s="117">
        <f t="shared" si="3"/>
        <v>7.1538461538461523E-2</v>
      </c>
      <c r="O14" s="127">
        <f t="shared" si="4"/>
        <v>0.1242603550295858</v>
      </c>
      <c r="P14" s="119">
        <f t="shared" si="5"/>
        <v>5.4260355029585788E-2</v>
      </c>
      <c r="Q14" s="119">
        <f t="shared" si="6"/>
        <v>5.5739644970414198E-2</v>
      </c>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33"/>
      <c r="AR14" s="37"/>
      <c r="AS14" s="37"/>
      <c r="AT14" s="37"/>
    </row>
    <row r="15" spans="1:46" s="17" customFormat="1" ht="15.75" thickBot="1" x14ac:dyDescent="0.3">
      <c r="A15" s="11" t="s">
        <v>368</v>
      </c>
      <c r="B15" s="111">
        <v>16</v>
      </c>
      <c r="C15" s="113">
        <f t="shared" si="0"/>
        <v>6.1538461538461542E-2</v>
      </c>
      <c r="D15" s="114">
        <v>0.02</v>
      </c>
      <c r="E15" s="114">
        <v>0.09</v>
      </c>
      <c r="F15" s="111">
        <v>33</v>
      </c>
      <c r="G15" s="113">
        <f t="shared" si="1"/>
        <v>9.7633136094674555E-2</v>
      </c>
      <c r="H15" s="114">
        <v>0.06</v>
      </c>
      <c r="I15" s="114">
        <v>0.17</v>
      </c>
      <c r="J15" s="165"/>
      <c r="K15" s="48" t="s">
        <v>368</v>
      </c>
      <c r="L15" s="126">
        <f t="shared" si="2"/>
        <v>6.1538461538461542E-2</v>
      </c>
      <c r="M15" s="117">
        <f t="shared" si="7"/>
        <v>4.1538461538461538E-2</v>
      </c>
      <c r="N15" s="117">
        <f t="shared" si="3"/>
        <v>2.8461538461538455E-2</v>
      </c>
      <c r="O15" s="127">
        <f t="shared" si="4"/>
        <v>9.7633136094674555E-2</v>
      </c>
      <c r="P15" s="119">
        <f t="shared" si="5"/>
        <v>3.7633136094674557E-2</v>
      </c>
      <c r="Q15" s="119">
        <f t="shared" si="6"/>
        <v>7.2366863905325457E-2</v>
      </c>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33"/>
      <c r="AR15" s="37"/>
      <c r="AS15" s="37"/>
      <c r="AT15" s="37"/>
    </row>
    <row r="16" spans="1:46" s="17" customFormat="1" ht="15.75" thickBot="1" x14ac:dyDescent="0.3">
      <c r="A16" s="11" t="s">
        <v>369</v>
      </c>
      <c r="B16" s="111">
        <v>12</v>
      </c>
      <c r="C16" s="113">
        <f t="shared" si="0"/>
        <v>4.6153846153846156E-2</v>
      </c>
      <c r="D16" s="114">
        <v>0.01</v>
      </c>
      <c r="E16" s="114">
        <v>7.0000000000000007E-2</v>
      </c>
      <c r="F16" s="111">
        <v>52</v>
      </c>
      <c r="G16" s="113">
        <f t="shared" si="1"/>
        <v>0.15384615384615385</v>
      </c>
      <c r="H16" s="114">
        <v>0.08</v>
      </c>
      <c r="I16" s="114">
        <v>0.2</v>
      </c>
      <c r="J16" s="165"/>
      <c r="K16" s="48" t="s">
        <v>369</v>
      </c>
      <c r="L16" s="126">
        <f t="shared" si="2"/>
        <v>4.6153846153846156E-2</v>
      </c>
      <c r="M16" s="117">
        <f t="shared" si="7"/>
        <v>3.6153846153846154E-2</v>
      </c>
      <c r="N16" s="117">
        <f t="shared" si="3"/>
        <v>2.384615384615385E-2</v>
      </c>
      <c r="O16" s="127">
        <f t="shared" si="4"/>
        <v>0.15384615384615385</v>
      </c>
      <c r="P16" s="119">
        <f t="shared" si="5"/>
        <v>7.3846153846153853E-2</v>
      </c>
      <c r="Q16" s="119">
        <f t="shared" si="6"/>
        <v>4.6153846153846156E-2</v>
      </c>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33"/>
      <c r="AR16" s="37"/>
      <c r="AS16" s="37"/>
      <c r="AT16" s="37"/>
    </row>
    <row r="17" spans="1:46" s="17" customFormat="1" ht="15.75" thickBot="1" x14ac:dyDescent="0.3">
      <c r="A17" s="11" t="s">
        <v>370</v>
      </c>
      <c r="B17" s="111">
        <v>8</v>
      </c>
      <c r="C17" s="113">
        <f t="shared" si="0"/>
        <v>3.0769230769230771E-2</v>
      </c>
      <c r="D17" s="114">
        <v>0.01</v>
      </c>
      <c r="E17" s="114">
        <v>0.05</v>
      </c>
      <c r="F17" s="111">
        <v>20</v>
      </c>
      <c r="G17" s="113">
        <f t="shared" si="1"/>
        <v>5.9171597633136092E-2</v>
      </c>
      <c r="H17" s="114">
        <v>0.02</v>
      </c>
      <c r="I17" s="114">
        <v>7.0000000000000007E-2</v>
      </c>
      <c r="J17" s="165"/>
      <c r="K17" s="48" t="s">
        <v>370</v>
      </c>
      <c r="L17" s="126">
        <f t="shared" si="2"/>
        <v>3.0769230769230771E-2</v>
      </c>
      <c r="M17" s="117">
        <f t="shared" si="7"/>
        <v>2.0769230769230769E-2</v>
      </c>
      <c r="N17" s="117">
        <f t="shared" si="3"/>
        <v>1.9230769230769232E-2</v>
      </c>
      <c r="O17" s="127">
        <f t="shared" si="4"/>
        <v>5.9171597633136092E-2</v>
      </c>
      <c r="P17" s="119">
        <f t="shared" si="5"/>
        <v>3.9171597633136088E-2</v>
      </c>
      <c r="Q17" s="119">
        <f t="shared" si="6"/>
        <v>1.0828402366863915E-2</v>
      </c>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33"/>
      <c r="AR17" s="37"/>
      <c r="AS17" s="37"/>
      <c r="AT17" s="37"/>
    </row>
    <row r="18" spans="1:46" s="17" customFormat="1" ht="15.75" thickBot="1" x14ac:dyDescent="0.3">
      <c r="A18" s="11" t="s">
        <v>371</v>
      </c>
      <c r="B18" s="111">
        <v>32</v>
      </c>
      <c r="C18" s="113">
        <f t="shared" si="0"/>
        <v>0.12307692307692308</v>
      </c>
      <c r="D18" s="114">
        <v>7.0000000000000007E-2</v>
      </c>
      <c r="E18" s="114">
        <v>0.18</v>
      </c>
      <c r="F18" s="111">
        <v>14</v>
      </c>
      <c r="G18" s="113">
        <f t="shared" si="1"/>
        <v>4.142011834319527E-2</v>
      </c>
      <c r="H18" s="114">
        <v>0.01</v>
      </c>
      <c r="I18" s="114">
        <v>0.08</v>
      </c>
      <c r="J18" s="165"/>
      <c r="K18" s="48" t="s">
        <v>371</v>
      </c>
      <c r="L18" s="126">
        <f t="shared" si="2"/>
        <v>0.12307692307692308</v>
      </c>
      <c r="M18" s="117">
        <f t="shared" si="7"/>
        <v>5.3076923076923077E-2</v>
      </c>
      <c r="N18" s="117">
        <f t="shared" si="3"/>
        <v>5.692307692307691E-2</v>
      </c>
      <c r="O18" s="127">
        <f t="shared" si="4"/>
        <v>4.142011834319527E-2</v>
      </c>
      <c r="P18" s="119">
        <f t="shared" si="5"/>
        <v>3.1420118343195268E-2</v>
      </c>
      <c r="Q18" s="119">
        <f t="shared" si="6"/>
        <v>3.8579881656804732E-2</v>
      </c>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33"/>
      <c r="AR18" s="37"/>
      <c r="AS18" s="37"/>
      <c r="AT18" s="37"/>
    </row>
    <row r="19" spans="1:46" s="17" customFormat="1" ht="15.75" thickBot="1" x14ac:dyDescent="0.3">
      <c r="A19" s="11" t="s">
        <v>284</v>
      </c>
      <c r="B19" s="111">
        <v>4</v>
      </c>
      <c r="C19" s="113">
        <f t="shared" si="0"/>
        <v>1.5384615384615385E-2</v>
      </c>
      <c r="D19" s="114">
        <v>0.01</v>
      </c>
      <c r="E19" s="114">
        <v>0.04</v>
      </c>
      <c r="F19" s="111">
        <v>8</v>
      </c>
      <c r="G19" s="113">
        <f t="shared" si="1"/>
        <v>2.3668639053254437E-2</v>
      </c>
      <c r="H19" s="114">
        <v>0.01</v>
      </c>
      <c r="I19" s="114">
        <v>0.04</v>
      </c>
      <c r="J19" s="165"/>
      <c r="K19" s="64" t="s">
        <v>284</v>
      </c>
      <c r="L19" s="126">
        <f t="shared" si="2"/>
        <v>1.5384615384615385E-2</v>
      </c>
      <c r="M19" s="117">
        <f t="shared" si="7"/>
        <v>5.3846153846153853E-3</v>
      </c>
      <c r="N19" s="117">
        <f t="shared" si="3"/>
        <v>2.4615384615384615E-2</v>
      </c>
      <c r="O19" s="127">
        <f t="shared" si="4"/>
        <v>2.3668639053254437E-2</v>
      </c>
      <c r="P19" s="119">
        <f t="shared" si="5"/>
        <v>1.3668639053254437E-2</v>
      </c>
      <c r="Q19" s="119">
        <f t="shared" si="6"/>
        <v>1.6331360946745564E-2</v>
      </c>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row>
    <row r="20" spans="1:46" s="17" customFormat="1" ht="15.75" thickBot="1" x14ac:dyDescent="0.3">
      <c r="A20" s="11" t="s">
        <v>230</v>
      </c>
      <c r="B20" s="111">
        <v>9</v>
      </c>
      <c r="C20" s="113">
        <f t="shared" si="0"/>
        <v>3.4615384615384617E-2</v>
      </c>
      <c r="D20" s="114">
        <v>0.01</v>
      </c>
      <c r="E20" s="114">
        <v>7.0000000000000007E-2</v>
      </c>
      <c r="F20" s="111">
        <v>5</v>
      </c>
      <c r="G20" s="113">
        <f t="shared" si="1"/>
        <v>1.4792899408284023E-2</v>
      </c>
      <c r="H20" s="114">
        <v>1E-3</v>
      </c>
      <c r="I20" s="114">
        <v>0.03</v>
      </c>
      <c r="J20" s="165"/>
      <c r="K20" s="64" t="s">
        <v>230</v>
      </c>
      <c r="L20" s="126">
        <f t="shared" si="2"/>
        <v>3.4615384615384617E-2</v>
      </c>
      <c r="M20" s="117">
        <f t="shared" si="7"/>
        <v>2.4615384615384615E-2</v>
      </c>
      <c r="N20" s="117">
        <f t="shared" si="3"/>
        <v>3.5384615384615389E-2</v>
      </c>
      <c r="O20" s="127">
        <f t="shared" si="4"/>
        <v>1.4792899408284023E-2</v>
      </c>
      <c r="P20" s="119">
        <f t="shared" si="5"/>
        <v>1.3792899408284022E-2</v>
      </c>
      <c r="Q20" s="119">
        <f t="shared" si="6"/>
        <v>1.5207100591715976E-2</v>
      </c>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1:46" s="17" customFormat="1" ht="15.75" thickBot="1" x14ac:dyDescent="0.3">
      <c r="A21" s="20" t="s">
        <v>168</v>
      </c>
      <c r="B21" s="111">
        <f>SUM(B10:B20)</f>
        <v>260</v>
      </c>
      <c r="C21" s="111">
        <f>SUM(C10:C20)</f>
        <v>1.0000000000000002</v>
      </c>
      <c r="D21" s="116"/>
      <c r="E21" s="116"/>
      <c r="F21" s="111">
        <f>SUM(F10:F20)</f>
        <v>338</v>
      </c>
      <c r="G21" s="111">
        <f>SUM(G10:G20)</f>
        <v>0.99999999999999989</v>
      </c>
      <c r="H21" s="116"/>
      <c r="I21" s="116"/>
      <c r="J21" s="165"/>
      <c r="K21" s="73" t="s">
        <v>168</v>
      </c>
      <c r="L21" s="132">
        <f>SUM(L10:L20)</f>
        <v>1.0000000000000002</v>
      </c>
      <c r="M21" s="132"/>
      <c r="N21" s="133"/>
      <c r="O21" s="127">
        <f>SUM(O10:O20)</f>
        <v>0.99999999999999989</v>
      </c>
      <c r="P21" s="127"/>
      <c r="Q21" s="134"/>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row>
    <row r="22" spans="1:46" x14ac:dyDescent="0.25">
      <c r="A22" s="165"/>
      <c r="B22" s="165"/>
      <c r="C22" s="165"/>
      <c r="D22" s="165"/>
      <c r="E22" s="165"/>
      <c r="F22" s="165"/>
      <c r="G22" s="165"/>
      <c r="H22" s="165"/>
      <c r="I22" s="165"/>
      <c r="J22" s="165"/>
      <c r="K22" s="60"/>
      <c r="L22" s="74"/>
      <c r="M22" s="60"/>
      <c r="N22" s="60"/>
      <c r="O22" s="74"/>
      <c r="P22" s="60"/>
      <c r="Q22" s="60"/>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row>
    <row r="23" spans="1:46" s="13" customFormat="1" ht="45" customHeight="1" x14ac:dyDescent="0.3">
      <c r="A23" s="12" t="s">
        <v>372</v>
      </c>
      <c r="B23" s="171"/>
      <c r="C23" s="171"/>
      <c r="D23" s="171"/>
      <c r="E23" s="171"/>
      <c r="F23" s="171"/>
      <c r="G23" s="171"/>
      <c r="H23" s="171"/>
      <c r="I23" s="171"/>
      <c r="J23" s="171"/>
      <c r="K23" s="60"/>
      <c r="L23" s="74"/>
      <c r="M23" s="60"/>
      <c r="N23" s="60"/>
      <c r="O23" s="74"/>
      <c r="P23" s="60"/>
      <c r="Q23" s="60"/>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row>
    <row r="24" spans="1:46" s="17" customFormat="1" x14ac:dyDescent="0.25">
      <c r="A24" s="2" t="s">
        <v>373</v>
      </c>
      <c r="B24" s="165"/>
      <c r="C24" s="165"/>
      <c r="D24" s="165"/>
      <c r="E24" s="165"/>
      <c r="F24" s="165"/>
      <c r="G24" s="165"/>
      <c r="H24" s="165"/>
      <c r="I24" s="165"/>
      <c r="J24" s="165"/>
      <c r="K24" s="60"/>
      <c r="L24" s="74"/>
      <c r="M24" s="60"/>
      <c r="N24" s="60"/>
      <c r="O24" s="74"/>
      <c r="P24" s="60"/>
      <c r="Q24" s="60"/>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row>
    <row r="25" spans="1:46" s="17" customFormat="1" x14ac:dyDescent="0.25">
      <c r="A25" s="19" t="s">
        <v>374</v>
      </c>
      <c r="B25" s="171"/>
      <c r="C25" s="171"/>
      <c r="D25" s="171"/>
      <c r="E25" s="171"/>
      <c r="F25" s="171"/>
      <c r="G25" s="165"/>
      <c r="H25" s="165"/>
      <c r="I25" s="165"/>
      <c r="J25" s="165"/>
      <c r="K25" s="60"/>
      <c r="L25" s="74"/>
      <c r="M25" s="60"/>
      <c r="N25" s="60"/>
      <c r="O25" s="74"/>
      <c r="P25" s="60"/>
      <c r="Q25" s="60"/>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row>
    <row r="26" spans="1:46" s="17" customFormat="1" ht="15.75" thickBot="1" x14ac:dyDescent="0.3">
      <c r="A26" s="171"/>
      <c r="B26" s="171"/>
      <c r="C26" s="171"/>
      <c r="D26" s="171"/>
      <c r="E26" s="171"/>
      <c r="F26" s="171"/>
      <c r="G26" s="165"/>
      <c r="H26" s="165"/>
      <c r="I26" s="165"/>
      <c r="J26" s="165"/>
      <c r="K26" s="45"/>
      <c r="L26" s="172" t="s">
        <v>155</v>
      </c>
      <c r="M26" s="172"/>
      <c r="N26" s="172"/>
      <c r="O26" s="173" t="s">
        <v>156</v>
      </c>
      <c r="P26" s="173"/>
      <c r="Q26" s="173"/>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row>
    <row r="27" spans="1:46" s="17" customFormat="1" ht="15.75" thickBot="1" x14ac:dyDescent="0.3">
      <c r="A27" s="4" t="s">
        <v>157</v>
      </c>
      <c r="B27" s="174" t="s">
        <v>158</v>
      </c>
      <c r="C27" s="175"/>
      <c r="D27" s="5" t="s">
        <v>159</v>
      </c>
      <c r="E27" s="5" t="s">
        <v>160</v>
      </c>
      <c r="F27" s="174" t="s">
        <v>161</v>
      </c>
      <c r="G27" s="175"/>
      <c r="H27" s="5" t="s">
        <v>159</v>
      </c>
      <c r="I27" s="5" t="s">
        <v>160</v>
      </c>
      <c r="J27" s="165"/>
      <c r="K27" s="166" t="s">
        <v>157</v>
      </c>
      <c r="L27" s="46" t="s">
        <v>162</v>
      </c>
      <c r="M27" s="166" t="s">
        <v>163</v>
      </c>
      <c r="N27" s="166" t="s">
        <v>164</v>
      </c>
      <c r="O27" s="44" t="s">
        <v>165</v>
      </c>
      <c r="P27" s="167" t="s">
        <v>163</v>
      </c>
      <c r="Q27" s="167" t="s">
        <v>164</v>
      </c>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v>33</v>
      </c>
      <c r="AS27" s="165">
        <f>AR27-7</f>
        <v>26</v>
      </c>
      <c r="AT27" s="165">
        <v>42</v>
      </c>
    </row>
    <row r="28" spans="1:46" s="17" customFormat="1" ht="15.75" thickBot="1" x14ac:dyDescent="0.3">
      <c r="A28" s="11" t="s">
        <v>375</v>
      </c>
      <c r="B28" s="111">
        <v>42</v>
      </c>
      <c r="C28" s="113">
        <f>B28/$B$42</f>
        <v>0.13770491803278689</v>
      </c>
      <c r="D28" s="114">
        <v>0.11</v>
      </c>
      <c r="E28" s="114">
        <v>0.19</v>
      </c>
      <c r="F28" s="111">
        <v>25</v>
      </c>
      <c r="G28" s="113">
        <f>F28/$F$42</f>
        <v>0.1091703056768559</v>
      </c>
      <c r="H28" s="123">
        <v>7.0000000000000007E-2</v>
      </c>
      <c r="I28" s="123">
        <v>0.18</v>
      </c>
      <c r="J28" s="165"/>
      <c r="K28" s="48" t="s">
        <v>375</v>
      </c>
      <c r="L28" s="126">
        <f>C28</f>
        <v>0.13770491803278689</v>
      </c>
      <c r="M28" s="117">
        <f>C28-D28</f>
        <v>2.7704918032786893E-2</v>
      </c>
      <c r="N28" s="117">
        <f>E28-C28</f>
        <v>5.2295081967213108E-2</v>
      </c>
      <c r="O28" s="127">
        <f>G28</f>
        <v>0.1091703056768559</v>
      </c>
      <c r="P28" s="119">
        <f>G28-H28</f>
        <v>3.9170305676855893E-2</v>
      </c>
      <c r="Q28" s="119">
        <f>I28-G28</f>
        <v>7.0829694323144093E-2</v>
      </c>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v>49</v>
      </c>
      <c r="AS28" s="165">
        <f t="shared" ref="AS28:AS32" si="8">AR28-7</f>
        <v>42</v>
      </c>
      <c r="AT28" s="165">
        <v>13</v>
      </c>
    </row>
    <row r="29" spans="1:46" s="17" customFormat="1" ht="15.75" thickBot="1" x14ac:dyDescent="0.3">
      <c r="A29" s="11" t="s">
        <v>376</v>
      </c>
      <c r="B29" s="111">
        <v>13</v>
      </c>
      <c r="C29" s="113">
        <f t="shared" ref="C29:C41" si="9">B29/$B$42</f>
        <v>4.2622950819672129E-2</v>
      </c>
      <c r="D29" s="114">
        <v>0.01</v>
      </c>
      <c r="E29" s="114">
        <v>0.06</v>
      </c>
      <c r="F29" s="111">
        <v>19</v>
      </c>
      <c r="G29" s="113">
        <f t="shared" ref="G29:G41" si="10">F29/$F$42</f>
        <v>8.296943231441048E-2</v>
      </c>
      <c r="H29" s="114">
        <v>0.04</v>
      </c>
      <c r="I29" s="114">
        <v>0.14000000000000001</v>
      </c>
      <c r="J29" s="165"/>
      <c r="K29" s="48" t="s">
        <v>376</v>
      </c>
      <c r="L29" s="126">
        <f t="shared" ref="L29:L41" si="11">C29</f>
        <v>4.2622950819672129E-2</v>
      </c>
      <c r="M29" s="117">
        <f>C29-D29</f>
        <v>3.2622950819672127E-2</v>
      </c>
      <c r="N29" s="117">
        <f t="shared" ref="N29" si="12">E29-C29</f>
        <v>1.7377049180327869E-2</v>
      </c>
      <c r="O29" s="127">
        <f t="shared" ref="O29" si="13">G29</f>
        <v>8.296943231441048E-2</v>
      </c>
      <c r="P29" s="119">
        <f t="shared" ref="P29" si="14">G29-H29</f>
        <v>4.2969432314410479E-2</v>
      </c>
      <c r="Q29" s="119">
        <f t="shared" ref="Q29" si="15">I29-G29</f>
        <v>5.7030567685589534E-2</v>
      </c>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v>20</v>
      </c>
      <c r="AS29" s="165">
        <f t="shared" si="8"/>
        <v>13</v>
      </c>
      <c r="AT29" s="165">
        <v>55</v>
      </c>
    </row>
    <row r="30" spans="1:46" s="17" customFormat="1" ht="27" thickBot="1" x14ac:dyDescent="0.3">
      <c r="A30" s="11" t="s">
        <v>377</v>
      </c>
      <c r="B30" s="111">
        <v>55</v>
      </c>
      <c r="C30" s="113">
        <f t="shared" si="9"/>
        <v>0.18032786885245902</v>
      </c>
      <c r="D30" s="114">
        <v>0.12</v>
      </c>
      <c r="E30" s="114">
        <v>0.25</v>
      </c>
      <c r="F30" s="111">
        <v>48</v>
      </c>
      <c r="G30" s="113">
        <f t="shared" si="10"/>
        <v>0.20960698689956331</v>
      </c>
      <c r="H30" s="114">
        <v>0.15</v>
      </c>
      <c r="I30" s="114">
        <v>0.32</v>
      </c>
      <c r="J30" s="165"/>
      <c r="K30" s="48" t="s">
        <v>377</v>
      </c>
      <c r="L30" s="126">
        <f t="shared" si="11"/>
        <v>0.18032786885245902</v>
      </c>
      <c r="M30" s="117">
        <f>C30-D30</f>
        <v>6.0327868852459027E-2</v>
      </c>
      <c r="N30" s="117">
        <f>E30-C30</f>
        <v>6.9672131147540978E-2</v>
      </c>
      <c r="O30" s="127">
        <f>G30</f>
        <v>0.20960698689956331</v>
      </c>
      <c r="P30" s="119">
        <f>G30-H30</f>
        <v>5.9606986899563313E-2</v>
      </c>
      <c r="Q30" s="119">
        <f>I30-G30</f>
        <v>0.1103930131004367</v>
      </c>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v>62</v>
      </c>
      <c r="AS30" s="165">
        <f t="shared" si="8"/>
        <v>55</v>
      </c>
      <c r="AT30" s="165">
        <v>35</v>
      </c>
    </row>
    <row r="31" spans="1:46" s="17" customFormat="1" ht="27" thickBot="1" x14ac:dyDescent="0.3">
      <c r="A31" s="11" t="s">
        <v>378</v>
      </c>
      <c r="B31" s="111">
        <v>35</v>
      </c>
      <c r="C31" s="113">
        <f t="shared" si="9"/>
        <v>0.11475409836065574</v>
      </c>
      <c r="D31" s="114">
        <v>7.0000000000000007E-2</v>
      </c>
      <c r="E31" s="114">
        <v>0.16</v>
      </c>
      <c r="F31" s="111">
        <v>43</v>
      </c>
      <c r="G31" s="113">
        <f t="shared" si="10"/>
        <v>0.18777292576419213</v>
      </c>
      <c r="H31" s="114">
        <v>0.12</v>
      </c>
      <c r="I31" s="114">
        <v>0.28000000000000003</v>
      </c>
      <c r="J31" s="165"/>
      <c r="K31" s="48" t="s">
        <v>378</v>
      </c>
      <c r="L31" s="126">
        <f t="shared" si="11"/>
        <v>0.11475409836065574</v>
      </c>
      <c r="M31" s="117">
        <f t="shared" ref="M31:M38" si="16">C31-D31</f>
        <v>4.4754098360655734E-2</v>
      </c>
      <c r="N31" s="117">
        <f t="shared" ref="N31:N38" si="17">E31-C31</f>
        <v>4.5245901639344263E-2</v>
      </c>
      <c r="O31" s="127">
        <f t="shared" ref="O31:O38" si="18">G31</f>
        <v>0.18777292576419213</v>
      </c>
      <c r="P31" s="119">
        <f t="shared" ref="P31:P38" si="19">G31-H31</f>
        <v>6.7772925764192138E-2</v>
      </c>
      <c r="Q31" s="119">
        <f t="shared" ref="Q31:Q38" si="20">I31-G31</f>
        <v>9.2227074235807893E-2</v>
      </c>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v>42</v>
      </c>
      <c r="AS31" s="165">
        <f t="shared" si="8"/>
        <v>35</v>
      </c>
      <c r="AT31" s="165">
        <v>26</v>
      </c>
    </row>
    <row r="32" spans="1:46" s="17" customFormat="1" ht="27" thickBot="1" x14ac:dyDescent="0.3">
      <c r="A32" s="11" t="s">
        <v>379</v>
      </c>
      <c r="B32" s="111">
        <v>26</v>
      </c>
      <c r="C32" s="113">
        <f t="shared" si="9"/>
        <v>8.5245901639344257E-2</v>
      </c>
      <c r="D32" s="114">
        <v>0.05</v>
      </c>
      <c r="E32" s="114">
        <v>0.18</v>
      </c>
      <c r="F32" s="111">
        <v>15</v>
      </c>
      <c r="G32" s="113">
        <f t="shared" si="10"/>
        <v>6.5502183406113537E-2</v>
      </c>
      <c r="H32" s="114">
        <v>0.02</v>
      </c>
      <c r="I32" s="114">
        <v>0.13</v>
      </c>
      <c r="J32" s="165"/>
      <c r="K32" s="48" t="s">
        <v>379</v>
      </c>
      <c r="L32" s="126">
        <f t="shared" si="11"/>
        <v>8.5245901639344257E-2</v>
      </c>
      <c r="M32" s="117">
        <f t="shared" si="16"/>
        <v>3.5245901639344254E-2</v>
      </c>
      <c r="N32" s="117">
        <f t="shared" si="17"/>
        <v>9.4754098360655736E-2</v>
      </c>
      <c r="O32" s="127">
        <f t="shared" si="18"/>
        <v>6.5502183406113537E-2</v>
      </c>
      <c r="P32" s="119">
        <f t="shared" si="19"/>
        <v>4.5502183406113533E-2</v>
      </c>
      <c r="Q32" s="119">
        <f t="shared" si="20"/>
        <v>6.4497816593886467E-2</v>
      </c>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v>33</v>
      </c>
      <c r="AS32" s="165">
        <f t="shared" si="8"/>
        <v>26</v>
      </c>
      <c r="AT32" s="165">
        <v>45</v>
      </c>
    </row>
    <row r="33" spans="1:46" s="17" customFormat="1" ht="27" thickBot="1" x14ac:dyDescent="0.3">
      <c r="A33" s="11" t="s">
        <v>380</v>
      </c>
      <c r="B33" s="111">
        <v>45</v>
      </c>
      <c r="C33" s="113">
        <f t="shared" si="9"/>
        <v>0.14754098360655737</v>
      </c>
      <c r="D33" s="114">
        <v>0.09</v>
      </c>
      <c r="E33" s="114">
        <v>0.21</v>
      </c>
      <c r="F33" s="111">
        <v>21</v>
      </c>
      <c r="G33" s="113">
        <f t="shared" si="10"/>
        <v>9.1703056768558958E-2</v>
      </c>
      <c r="H33" s="114">
        <v>0.02</v>
      </c>
      <c r="I33" s="114">
        <v>0.15</v>
      </c>
      <c r="J33" s="165"/>
      <c r="K33" s="48" t="s">
        <v>380</v>
      </c>
      <c r="L33" s="126">
        <f t="shared" si="11"/>
        <v>0.14754098360655737</v>
      </c>
      <c r="M33" s="117">
        <f t="shared" si="16"/>
        <v>5.7540983606557378E-2</v>
      </c>
      <c r="N33" s="117">
        <f t="shared" si="17"/>
        <v>6.2459016393442618E-2</v>
      </c>
      <c r="O33" s="127">
        <f t="shared" si="18"/>
        <v>9.1703056768558958E-2</v>
      </c>
      <c r="P33" s="119">
        <f t="shared" si="19"/>
        <v>7.1703056768558954E-2</v>
      </c>
      <c r="Q33" s="119">
        <f t="shared" si="20"/>
        <v>5.8296943231441037E-2</v>
      </c>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v>52</v>
      </c>
      <c r="AS33" s="165">
        <f>AR33-7</f>
        <v>45</v>
      </c>
      <c r="AT33" s="165">
        <v>25</v>
      </c>
    </row>
    <row r="34" spans="1:46" s="17" customFormat="1" ht="27" thickBot="1" x14ac:dyDescent="0.3">
      <c r="A34" s="11" t="s">
        <v>381</v>
      </c>
      <c r="B34" s="111">
        <v>25</v>
      </c>
      <c r="C34" s="113">
        <f t="shared" si="9"/>
        <v>8.1967213114754092E-2</v>
      </c>
      <c r="D34" s="114">
        <v>0.05</v>
      </c>
      <c r="E34" s="114">
        <v>0.14000000000000001</v>
      </c>
      <c r="F34" s="111">
        <v>5</v>
      </c>
      <c r="G34" s="113">
        <f t="shared" si="10"/>
        <v>2.1834061135371178E-2</v>
      </c>
      <c r="H34" s="114">
        <v>1E-3</v>
      </c>
      <c r="I34" s="114">
        <v>0.05</v>
      </c>
      <c r="J34" s="165"/>
      <c r="K34" s="48" t="s">
        <v>381</v>
      </c>
      <c r="L34" s="126">
        <f t="shared" si="11"/>
        <v>8.1967213114754092E-2</v>
      </c>
      <c r="M34" s="117">
        <f t="shared" si="16"/>
        <v>3.1967213114754089E-2</v>
      </c>
      <c r="N34" s="117">
        <f t="shared" si="17"/>
        <v>5.8032786885245921E-2</v>
      </c>
      <c r="O34" s="127">
        <f t="shared" si="18"/>
        <v>2.1834061135371178E-2</v>
      </c>
      <c r="P34" s="119">
        <f t="shared" si="19"/>
        <v>2.0834061135371177E-2</v>
      </c>
      <c r="Q34" s="119">
        <f t="shared" si="20"/>
        <v>2.8165938864628825E-2</v>
      </c>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v>20</v>
      </c>
      <c r="AS34" s="165">
        <f>AR34+5</f>
        <v>25</v>
      </c>
      <c r="AT34" s="165">
        <v>19</v>
      </c>
    </row>
    <row r="35" spans="1:46" s="17" customFormat="1" ht="27" thickBot="1" x14ac:dyDescent="0.3">
      <c r="A35" s="11" t="s">
        <v>382</v>
      </c>
      <c r="B35" s="111">
        <v>19</v>
      </c>
      <c r="C35" s="113">
        <f t="shared" si="9"/>
        <v>6.2295081967213117E-2</v>
      </c>
      <c r="D35" s="114">
        <v>0.02</v>
      </c>
      <c r="E35" s="114">
        <v>0.1</v>
      </c>
      <c r="F35" s="111">
        <v>14</v>
      </c>
      <c r="G35" s="113">
        <f t="shared" si="10"/>
        <v>6.1135371179039298E-2</v>
      </c>
      <c r="H35" s="114">
        <v>0.01</v>
      </c>
      <c r="I35" s="114">
        <v>0.12</v>
      </c>
      <c r="J35" s="165"/>
      <c r="K35" s="48" t="s">
        <v>382</v>
      </c>
      <c r="L35" s="126">
        <f t="shared" si="11"/>
        <v>6.2295081967213117E-2</v>
      </c>
      <c r="M35" s="117">
        <f t="shared" si="16"/>
        <v>4.2295081967213113E-2</v>
      </c>
      <c r="N35" s="117">
        <f t="shared" si="17"/>
        <v>3.7704918032786888E-2</v>
      </c>
      <c r="O35" s="127">
        <f t="shared" si="18"/>
        <v>6.1135371179039298E-2</v>
      </c>
      <c r="P35" s="119">
        <f t="shared" si="19"/>
        <v>5.1135371179039296E-2</v>
      </c>
      <c r="Q35" s="119">
        <f t="shared" si="20"/>
        <v>5.8864628820960697E-2</v>
      </c>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v>14</v>
      </c>
      <c r="AS35" s="165">
        <f t="shared" ref="AS35:AS37" si="21">AR35+5</f>
        <v>19</v>
      </c>
      <c r="AT35" s="165">
        <v>8</v>
      </c>
    </row>
    <row r="36" spans="1:46" s="17" customFormat="1" ht="15.75" thickBot="1" x14ac:dyDescent="0.3">
      <c r="A36" s="11" t="s">
        <v>383</v>
      </c>
      <c r="B36" s="111">
        <v>8</v>
      </c>
      <c r="C36" s="113">
        <f t="shared" si="9"/>
        <v>2.6229508196721311E-2</v>
      </c>
      <c r="D36" s="114">
        <v>5.0000000000000001E-3</v>
      </c>
      <c r="E36" s="114">
        <v>0.06</v>
      </c>
      <c r="F36" s="111">
        <v>5</v>
      </c>
      <c r="G36" s="113">
        <f t="shared" si="10"/>
        <v>2.1834061135371178E-2</v>
      </c>
      <c r="H36" s="114">
        <v>2E-3</v>
      </c>
      <c r="I36" s="114">
        <v>0.04</v>
      </c>
      <c r="J36" s="165"/>
      <c r="K36" s="48" t="s">
        <v>383</v>
      </c>
      <c r="L36" s="126">
        <f t="shared" si="11"/>
        <v>2.6229508196721311E-2</v>
      </c>
      <c r="M36" s="117">
        <f t="shared" si="16"/>
        <v>2.122950819672131E-2</v>
      </c>
      <c r="N36" s="117">
        <f t="shared" si="17"/>
        <v>3.3770491803278686E-2</v>
      </c>
      <c r="O36" s="127">
        <f t="shared" si="18"/>
        <v>2.1834061135371178E-2</v>
      </c>
      <c r="P36" s="119">
        <f t="shared" si="19"/>
        <v>1.983406113537118E-2</v>
      </c>
      <c r="Q36" s="119">
        <f t="shared" si="20"/>
        <v>1.8165938864628823E-2</v>
      </c>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v>8</v>
      </c>
      <c r="AS36" s="165">
        <f t="shared" si="21"/>
        <v>13</v>
      </c>
      <c r="AT36" s="165"/>
    </row>
    <row r="37" spans="1:46" s="17" customFormat="1" ht="15.75" thickBot="1" x14ac:dyDescent="0.3">
      <c r="A37" s="11" t="s">
        <v>384</v>
      </c>
      <c r="B37" s="111">
        <v>12</v>
      </c>
      <c r="C37" s="113">
        <f t="shared" si="9"/>
        <v>3.9344262295081971E-2</v>
      </c>
      <c r="D37" s="114">
        <v>0.01</v>
      </c>
      <c r="E37" s="114">
        <v>0.08</v>
      </c>
      <c r="F37" s="111">
        <v>8</v>
      </c>
      <c r="G37" s="113">
        <f t="shared" si="10"/>
        <v>3.4934497816593885E-2</v>
      </c>
      <c r="H37" s="114">
        <v>5.0000000000000001E-3</v>
      </c>
      <c r="I37" s="114">
        <v>0.06</v>
      </c>
      <c r="J37" s="165"/>
      <c r="K37" s="64" t="s">
        <v>384</v>
      </c>
      <c r="L37" s="126">
        <f t="shared" si="11"/>
        <v>3.9344262295081971E-2</v>
      </c>
      <c r="M37" s="117">
        <f t="shared" si="16"/>
        <v>2.9344262295081969E-2</v>
      </c>
      <c r="N37" s="117">
        <f t="shared" si="17"/>
        <v>4.0655737704918031E-2</v>
      </c>
      <c r="O37" s="127">
        <f t="shared" si="18"/>
        <v>3.4934497816593885E-2</v>
      </c>
      <c r="P37" s="119">
        <f t="shared" si="19"/>
        <v>2.9934497816593884E-2</v>
      </c>
      <c r="Q37" s="119">
        <f t="shared" si="20"/>
        <v>2.5065502183406113E-2</v>
      </c>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v>5</v>
      </c>
      <c r="AS37" s="165">
        <f t="shared" si="21"/>
        <v>10</v>
      </c>
      <c r="AT37" s="165"/>
    </row>
    <row r="38" spans="1:46" s="17" customFormat="1" ht="15.75" thickBot="1" x14ac:dyDescent="0.3">
      <c r="A38" s="11" t="s">
        <v>385</v>
      </c>
      <c r="B38" s="111">
        <v>5</v>
      </c>
      <c r="C38" s="113">
        <f t="shared" si="9"/>
        <v>1.6393442622950821E-2</v>
      </c>
      <c r="D38" s="114">
        <v>2E-3</v>
      </c>
      <c r="E38" s="114">
        <v>0.05</v>
      </c>
      <c r="F38" s="111">
        <v>12</v>
      </c>
      <c r="G38" s="113">
        <f t="shared" si="10"/>
        <v>5.2401746724890827E-2</v>
      </c>
      <c r="H38" s="114">
        <v>0.01</v>
      </c>
      <c r="I38" s="114">
        <v>0.13</v>
      </c>
      <c r="J38" s="165"/>
      <c r="K38" s="64" t="s">
        <v>385</v>
      </c>
      <c r="L38" s="126">
        <f t="shared" si="11"/>
        <v>1.6393442622950821E-2</v>
      </c>
      <c r="M38" s="117">
        <f t="shared" si="16"/>
        <v>1.439344262295082E-2</v>
      </c>
      <c r="N38" s="117">
        <f t="shared" si="17"/>
        <v>3.3606557377049179E-2</v>
      </c>
      <c r="O38" s="127">
        <f t="shared" si="18"/>
        <v>5.2401746724890827E-2</v>
      </c>
      <c r="P38" s="119">
        <f t="shared" si="19"/>
        <v>4.2401746724890825E-2</v>
      </c>
      <c r="Q38" s="119">
        <f t="shared" si="20"/>
        <v>7.7598253275109177E-2</v>
      </c>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row>
    <row r="39" spans="1:46" s="17" customFormat="1" ht="15.75" thickBot="1" x14ac:dyDescent="0.3">
      <c r="A39" s="11" t="s">
        <v>386</v>
      </c>
      <c r="B39" s="111">
        <v>13</v>
      </c>
      <c r="C39" s="113">
        <f t="shared" si="9"/>
        <v>4.2622950819672129E-2</v>
      </c>
      <c r="D39" s="114">
        <v>0.01</v>
      </c>
      <c r="E39" s="114">
        <v>0.1</v>
      </c>
      <c r="F39" s="111">
        <v>4</v>
      </c>
      <c r="G39" s="113">
        <f t="shared" si="10"/>
        <v>1.7467248908296942E-2</v>
      </c>
      <c r="H39" s="114">
        <v>2E-3</v>
      </c>
      <c r="I39" s="114">
        <v>0.05</v>
      </c>
      <c r="J39" s="165"/>
      <c r="K39" s="64" t="s">
        <v>386</v>
      </c>
      <c r="L39" s="126">
        <f t="shared" si="11"/>
        <v>4.2622950819672129E-2</v>
      </c>
      <c r="M39" s="117">
        <f t="shared" ref="M39:M41" si="22">C39-D39</f>
        <v>3.2622950819672127E-2</v>
      </c>
      <c r="N39" s="117">
        <f t="shared" ref="N39:N41" si="23">E39-C39</f>
        <v>5.7377049180327877E-2</v>
      </c>
      <c r="O39" s="127">
        <f t="shared" ref="O39:O41" si="24">G39</f>
        <v>1.7467248908296942E-2</v>
      </c>
      <c r="P39" s="119">
        <f t="shared" ref="P39:P41" si="25">G39-H39</f>
        <v>1.5467248908296942E-2</v>
      </c>
      <c r="Q39" s="119">
        <f t="shared" ref="Q39:Q41" si="26">I39-G39</f>
        <v>3.253275109170306E-2</v>
      </c>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row>
    <row r="40" spans="1:46" s="17" customFormat="1" ht="14.45" customHeight="1" thickBot="1" x14ac:dyDescent="0.3">
      <c r="A40" s="11" t="s">
        <v>284</v>
      </c>
      <c r="B40" s="111">
        <v>2</v>
      </c>
      <c r="C40" s="113">
        <f t="shared" si="9"/>
        <v>6.5573770491803279E-3</v>
      </c>
      <c r="D40" s="114">
        <v>1E-3</v>
      </c>
      <c r="E40" s="114">
        <v>0.04</v>
      </c>
      <c r="F40" s="111">
        <v>6</v>
      </c>
      <c r="G40" s="113">
        <f t="shared" si="10"/>
        <v>2.6200873362445413E-2</v>
      </c>
      <c r="H40" s="114">
        <v>5.0000000000000001E-3</v>
      </c>
      <c r="I40" s="114">
        <v>0.06</v>
      </c>
      <c r="J40" s="165"/>
      <c r="K40" s="64" t="s">
        <v>284</v>
      </c>
      <c r="L40" s="126">
        <f t="shared" si="11"/>
        <v>6.5573770491803279E-3</v>
      </c>
      <c r="M40" s="117">
        <f t="shared" si="22"/>
        <v>5.5573770491803278E-3</v>
      </c>
      <c r="N40" s="117">
        <f t="shared" si="23"/>
        <v>3.3442622950819671E-2</v>
      </c>
      <c r="O40" s="127">
        <f t="shared" si="24"/>
        <v>2.6200873362445413E-2</v>
      </c>
      <c r="P40" s="119">
        <f t="shared" si="25"/>
        <v>2.1200873362445413E-2</v>
      </c>
      <c r="Q40" s="119">
        <f t="shared" si="26"/>
        <v>3.3799126637554584E-2</v>
      </c>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row>
    <row r="41" spans="1:46" s="17" customFormat="1" ht="15.75" thickBot="1" x14ac:dyDescent="0.3">
      <c r="A41" s="11" t="s">
        <v>230</v>
      </c>
      <c r="B41" s="111">
        <v>5</v>
      </c>
      <c r="C41" s="113">
        <f t="shared" si="9"/>
        <v>1.6393442622950821E-2</v>
      </c>
      <c r="D41" s="114">
        <v>2E-3</v>
      </c>
      <c r="E41" s="114">
        <v>0.05</v>
      </c>
      <c r="F41" s="111">
        <v>4</v>
      </c>
      <c r="G41" s="113">
        <f t="shared" si="10"/>
        <v>1.7467248908296942E-2</v>
      </c>
      <c r="H41" s="114">
        <v>3.0000000000000001E-3</v>
      </c>
      <c r="I41" s="114">
        <v>0.05</v>
      </c>
      <c r="J41" s="165"/>
      <c r="K41" s="64" t="s">
        <v>230</v>
      </c>
      <c r="L41" s="126">
        <f t="shared" si="11"/>
        <v>1.6393442622950821E-2</v>
      </c>
      <c r="M41" s="117">
        <f t="shared" si="22"/>
        <v>1.439344262295082E-2</v>
      </c>
      <c r="N41" s="117">
        <f t="shared" si="23"/>
        <v>3.3606557377049179E-2</v>
      </c>
      <c r="O41" s="127">
        <f t="shared" si="24"/>
        <v>1.7467248908296942E-2</v>
      </c>
      <c r="P41" s="119">
        <f t="shared" si="25"/>
        <v>1.4467248908296943E-2</v>
      </c>
      <c r="Q41" s="119">
        <f t="shared" si="26"/>
        <v>3.253275109170306E-2</v>
      </c>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row>
    <row r="42" spans="1:46" s="17" customFormat="1" ht="15.75" thickBot="1" x14ac:dyDescent="0.3">
      <c r="A42" s="20" t="s">
        <v>168</v>
      </c>
      <c r="B42" s="111">
        <f>SUM(B28:B41)</f>
        <v>305</v>
      </c>
      <c r="C42" s="113"/>
      <c r="D42" s="114"/>
      <c r="E42" s="114"/>
      <c r="F42" s="111">
        <f>SUM(F28:F41)</f>
        <v>229</v>
      </c>
      <c r="G42" s="113"/>
      <c r="H42" s="114"/>
      <c r="I42" s="114"/>
      <c r="J42" s="165"/>
      <c r="K42" s="73" t="s">
        <v>168</v>
      </c>
      <c r="L42" s="132">
        <f>SUM(L28:L41)</f>
        <v>1</v>
      </c>
      <c r="M42" s="132"/>
      <c r="N42" s="133"/>
      <c r="O42" s="119">
        <f>SUM(O28:O41)</f>
        <v>1</v>
      </c>
      <c r="P42" s="127"/>
      <c r="Q42" s="134"/>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row>
    <row r="44" spans="1:46" s="13" customFormat="1" ht="45" customHeight="1" x14ac:dyDescent="0.3">
      <c r="A44" s="12" t="s">
        <v>387</v>
      </c>
      <c r="B44" s="171"/>
      <c r="C44" s="171"/>
      <c r="D44" s="171"/>
      <c r="E44" s="171"/>
      <c r="F44" s="171"/>
      <c r="G44" s="171"/>
      <c r="H44" s="171"/>
      <c r="I44" s="171"/>
      <c r="J44" s="171"/>
      <c r="K44" s="165"/>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row>
    <row r="45" spans="1:46" s="17" customFormat="1" x14ac:dyDescent="0.25">
      <c r="A45" s="2" t="s">
        <v>388</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row>
    <row r="46" spans="1:46" s="17" customFormat="1" x14ac:dyDescent="0.25">
      <c r="A46" s="19" t="s">
        <v>389</v>
      </c>
      <c r="B46" s="171"/>
      <c r="C46" s="171"/>
      <c r="D46" s="171"/>
      <c r="E46" s="171"/>
      <c r="F46" s="171"/>
      <c r="G46" s="165"/>
      <c r="H46" s="165"/>
      <c r="I46" s="165"/>
      <c r="J46" s="165"/>
      <c r="K46"/>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row>
    <row r="47" spans="1:46" s="17" customFormat="1" ht="15.75" thickBot="1" x14ac:dyDescent="0.3">
      <c r="A47" s="171"/>
      <c r="B47" s="171"/>
      <c r="C47" s="171"/>
      <c r="D47" s="171"/>
      <c r="E47" s="171"/>
      <c r="F47" s="171"/>
      <c r="G47" s="165"/>
      <c r="H47" s="165"/>
      <c r="I47" s="165"/>
      <c r="J47" s="165"/>
      <c r="K47" s="45"/>
      <c r="L47" s="172" t="s">
        <v>155</v>
      </c>
      <c r="M47" s="172"/>
      <c r="N47" s="172"/>
      <c r="O47" s="173" t="s">
        <v>156</v>
      </c>
      <c r="P47" s="173"/>
      <c r="Q47" s="173"/>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row>
    <row r="48" spans="1:46" s="17" customFormat="1" ht="15.75" thickBot="1" x14ac:dyDescent="0.3">
      <c r="A48" s="4" t="s">
        <v>157</v>
      </c>
      <c r="B48" s="174" t="s">
        <v>158</v>
      </c>
      <c r="C48" s="175"/>
      <c r="D48" s="5" t="s">
        <v>159</v>
      </c>
      <c r="E48" s="5" t="s">
        <v>160</v>
      </c>
      <c r="F48" s="174" t="s">
        <v>161</v>
      </c>
      <c r="G48" s="175"/>
      <c r="H48" s="5" t="s">
        <v>159</v>
      </c>
      <c r="I48" s="5" t="s">
        <v>160</v>
      </c>
      <c r="J48" s="165"/>
      <c r="K48" s="166" t="s">
        <v>157</v>
      </c>
      <c r="L48" s="46" t="s">
        <v>162</v>
      </c>
      <c r="M48" s="166" t="s">
        <v>163</v>
      </c>
      <c r="N48" s="166" t="s">
        <v>164</v>
      </c>
      <c r="O48" s="44" t="s">
        <v>165</v>
      </c>
      <c r="P48" s="167" t="s">
        <v>163</v>
      </c>
      <c r="Q48" s="167" t="s">
        <v>164</v>
      </c>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row>
    <row r="49" spans="1:17" s="17" customFormat="1" ht="15.75" thickBot="1" x14ac:dyDescent="0.3">
      <c r="A49" s="11" t="s">
        <v>166</v>
      </c>
      <c r="B49" s="111">
        <v>65</v>
      </c>
      <c r="C49" s="113">
        <f>B49/$B$51</f>
        <v>0.625</v>
      </c>
      <c r="D49" s="113">
        <v>0.54</v>
      </c>
      <c r="E49" s="113">
        <v>0.75</v>
      </c>
      <c r="F49" s="111">
        <v>84</v>
      </c>
      <c r="G49" s="113">
        <f>F49/$F$51</f>
        <v>0.8</v>
      </c>
      <c r="H49" s="113">
        <v>0.67</v>
      </c>
      <c r="I49" s="113">
        <v>0.91</v>
      </c>
      <c r="J49" s="165"/>
      <c r="K49" s="48" t="s">
        <v>166</v>
      </c>
      <c r="L49" s="126">
        <f>C49</f>
        <v>0.625</v>
      </c>
      <c r="M49" s="117">
        <f>C49-D49</f>
        <v>8.4999999999999964E-2</v>
      </c>
      <c r="N49" s="117">
        <f>E49-C49</f>
        <v>0.125</v>
      </c>
      <c r="O49" s="127">
        <f>G49</f>
        <v>0.8</v>
      </c>
      <c r="P49" s="119">
        <f>G49-H49</f>
        <v>0.13</v>
      </c>
      <c r="Q49" s="119">
        <f>I49-G49</f>
        <v>0.10999999999999999</v>
      </c>
    </row>
    <row r="50" spans="1:17" s="17" customFormat="1" ht="15.75" thickBot="1" x14ac:dyDescent="0.3">
      <c r="A50" s="11" t="s">
        <v>167</v>
      </c>
      <c r="B50" s="111">
        <v>39</v>
      </c>
      <c r="C50" s="113">
        <f>B50/$B$51</f>
        <v>0.375</v>
      </c>
      <c r="D50" s="113">
        <v>0.31</v>
      </c>
      <c r="E50" s="113">
        <v>0.48</v>
      </c>
      <c r="F50" s="111">
        <v>21</v>
      </c>
      <c r="G50" s="113">
        <f>F50/$F$51</f>
        <v>0.2</v>
      </c>
      <c r="H50" s="113">
        <v>0.13</v>
      </c>
      <c r="I50" s="113">
        <v>0.32</v>
      </c>
      <c r="J50" s="165"/>
      <c r="K50" s="48" t="s">
        <v>167</v>
      </c>
      <c r="L50" s="126">
        <f>C50</f>
        <v>0.375</v>
      </c>
      <c r="M50" s="117">
        <f>C50-D50</f>
        <v>6.5000000000000002E-2</v>
      </c>
      <c r="N50" s="117">
        <f t="shared" ref="N50" si="27">E50-C50</f>
        <v>0.10499999999999998</v>
      </c>
      <c r="O50" s="127">
        <f t="shared" ref="O50" si="28">G50</f>
        <v>0.2</v>
      </c>
      <c r="P50" s="119">
        <f t="shared" ref="P50" si="29">G50-H50</f>
        <v>7.0000000000000007E-2</v>
      </c>
      <c r="Q50" s="119">
        <f t="shared" ref="Q50" si="30">I50-G50</f>
        <v>0.12</v>
      </c>
    </row>
    <row r="51" spans="1:17" s="17" customFormat="1" ht="15.75" thickBot="1" x14ac:dyDescent="0.3">
      <c r="A51" s="20" t="s">
        <v>168</v>
      </c>
      <c r="B51" s="111">
        <f>SUM(B49:B50)</f>
        <v>104</v>
      </c>
      <c r="C51" s="113"/>
      <c r="D51" s="116"/>
      <c r="E51" s="116"/>
      <c r="F51" s="111">
        <f>SUM(F49:F50)</f>
        <v>105</v>
      </c>
      <c r="G51" s="113"/>
      <c r="H51" s="116"/>
      <c r="I51" s="116"/>
      <c r="J51" s="165"/>
      <c r="K51" s="73" t="s">
        <v>168</v>
      </c>
      <c r="L51" s="132">
        <f>SUM(L49:L50)</f>
        <v>1</v>
      </c>
      <c r="M51" s="132"/>
      <c r="N51" s="133"/>
      <c r="O51" s="119">
        <f>SUM(O49:O50)</f>
        <v>1</v>
      </c>
      <c r="P51" s="127"/>
      <c r="Q51" s="134"/>
    </row>
    <row r="53" spans="1:17" s="13" customFormat="1" ht="45" customHeight="1" x14ac:dyDescent="0.3">
      <c r="A53" s="12" t="s">
        <v>390</v>
      </c>
      <c r="B53" s="171"/>
      <c r="C53" s="171"/>
      <c r="D53" s="171"/>
      <c r="E53" s="171"/>
      <c r="F53" s="171"/>
      <c r="G53" s="171"/>
      <c r="H53" s="171"/>
      <c r="I53" s="171"/>
      <c r="J53" s="171"/>
      <c r="K53" s="165"/>
      <c r="L53" s="171"/>
      <c r="M53" s="171"/>
      <c r="N53" s="171"/>
      <c r="O53" s="171"/>
      <c r="P53" s="171"/>
      <c r="Q53" s="171"/>
    </row>
    <row r="54" spans="1:17" s="17" customFormat="1" x14ac:dyDescent="0.25">
      <c r="A54" s="2" t="s">
        <v>391</v>
      </c>
      <c r="B54" s="165"/>
      <c r="C54" s="165"/>
      <c r="D54" s="165"/>
      <c r="E54" s="165"/>
      <c r="F54" s="165"/>
      <c r="G54" s="165"/>
      <c r="H54" s="165"/>
      <c r="I54" s="165"/>
      <c r="J54" s="165"/>
      <c r="K54" s="165"/>
      <c r="L54" s="165"/>
      <c r="M54" s="165"/>
      <c r="N54" s="165"/>
      <c r="O54" s="165"/>
      <c r="P54" s="165"/>
      <c r="Q54" s="165"/>
    </row>
    <row r="55" spans="1:17" s="17" customFormat="1" x14ac:dyDescent="0.25">
      <c r="A55" s="19" t="s">
        <v>392</v>
      </c>
      <c r="B55" s="171"/>
      <c r="C55" s="171"/>
      <c r="D55" s="171"/>
      <c r="E55" s="171"/>
      <c r="F55" s="171"/>
      <c r="G55" s="165"/>
      <c r="H55" s="165"/>
      <c r="I55" s="165"/>
      <c r="J55" s="165"/>
      <c r="K55"/>
      <c r="L55" s="165"/>
      <c r="M55" s="165"/>
      <c r="N55" s="165"/>
      <c r="O55" s="165"/>
      <c r="P55" s="165"/>
      <c r="Q55" s="165"/>
    </row>
    <row r="56" spans="1:17" s="17" customFormat="1" ht="15.75" thickBot="1" x14ac:dyDescent="0.3">
      <c r="A56" s="171"/>
      <c r="B56" s="171"/>
      <c r="C56" s="171"/>
      <c r="D56" s="171"/>
      <c r="E56" s="171"/>
      <c r="F56" s="171"/>
      <c r="G56" s="165"/>
      <c r="H56" s="165"/>
      <c r="I56" s="165"/>
      <c r="J56" s="165"/>
      <c r="K56" s="45"/>
      <c r="L56" s="172" t="s">
        <v>155</v>
      </c>
      <c r="M56" s="172"/>
      <c r="N56" s="172"/>
      <c r="O56" s="173" t="s">
        <v>156</v>
      </c>
      <c r="P56" s="173"/>
      <c r="Q56" s="173"/>
    </row>
    <row r="57" spans="1:17" s="17" customFormat="1" ht="15.75" thickBot="1" x14ac:dyDescent="0.3">
      <c r="A57" s="4" t="s">
        <v>157</v>
      </c>
      <c r="B57" s="174" t="s">
        <v>158</v>
      </c>
      <c r="C57" s="175"/>
      <c r="D57" s="5" t="s">
        <v>159</v>
      </c>
      <c r="E57" s="5" t="s">
        <v>160</v>
      </c>
      <c r="F57" s="174" t="s">
        <v>161</v>
      </c>
      <c r="G57" s="175"/>
      <c r="H57" s="5" t="s">
        <v>159</v>
      </c>
      <c r="I57" s="5" t="s">
        <v>160</v>
      </c>
      <c r="J57" s="165"/>
      <c r="K57" s="166" t="s">
        <v>157</v>
      </c>
      <c r="L57" s="46" t="s">
        <v>162</v>
      </c>
      <c r="M57" s="166" t="s">
        <v>163</v>
      </c>
      <c r="N57" s="166" t="s">
        <v>164</v>
      </c>
      <c r="O57" s="44" t="s">
        <v>165</v>
      </c>
      <c r="P57" s="167" t="s">
        <v>163</v>
      </c>
      <c r="Q57" s="167" t="s">
        <v>164</v>
      </c>
    </row>
    <row r="58" spans="1:17" s="17" customFormat="1" ht="15.75" thickBot="1" x14ac:dyDescent="0.3">
      <c r="A58" s="11" t="s">
        <v>393</v>
      </c>
      <c r="B58" s="111">
        <v>25</v>
      </c>
      <c r="C58" s="113">
        <f>B58/$B$71</f>
        <v>0.20161290322580644</v>
      </c>
      <c r="D58" s="113">
        <v>0.15</v>
      </c>
      <c r="E58" s="113">
        <v>0.28000000000000003</v>
      </c>
      <c r="F58" s="111">
        <v>34</v>
      </c>
      <c r="G58" s="113">
        <f>F58/$F$71</f>
        <v>0.23776223776223776</v>
      </c>
      <c r="H58" s="113">
        <v>0.19</v>
      </c>
      <c r="I58" s="113">
        <v>0.31</v>
      </c>
      <c r="J58" s="165"/>
      <c r="K58" s="48" t="s">
        <v>393</v>
      </c>
      <c r="L58" s="126">
        <f>C58</f>
        <v>0.20161290322580644</v>
      </c>
      <c r="M58" s="117">
        <f>C58-D58</f>
        <v>5.1612903225806445E-2</v>
      </c>
      <c r="N58" s="117">
        <f>E58-C58</f>
        <v>7.8387096774193588E-2</v>
      </c>
      <c r="O58" s="127">
        <f>G58</f>
        <v>0.23776223776223776</v>
      </c>
      <c r="P58" s="119">
        <f>G58-H58</f>
        <v>4.7762237762237758E-2</v>
      </c>
      <c r="Q58" s="119">
        <f>I58-G58</f>
        <v>7.2237762237762237E-2</v>
      </c>
    </row>
    <row r="59" spans="1:17" s="17" customFormat="1" ht="15.75" thickBot="1" x14ac:dyDescent="0.3">
      <c r="A59" s="11" t="s">
        <v>394</v>
      </c>
      <c r="B59" s="111">
        <v>5</v>
      </c>
      <c r="C59" s="113">
        <f t="shared" ref="C59:C70" si="31">B59/$B$71</f>
        <v>4.0322580645161289E-2</v>
      </c>
      <c r="D59" s="113">
        <v>0.01</v>
      </c>
      <c r="E59" s="113">
        <v>0.06</v>
      </c>
      <c r="F59" s="111">
        <v>9</v>
      </c>
      <c r="G59" s="113">
        <f t="shared" ref="G59:G70" si="32">F59/$F$71</f>
        <v>6.2937062937062943E-2</v>
      </c>
      <c r="H59" s="113">
        <v>0.01</v>
      </c>
      <c r="I59" s="113">
        <v>0.09</v>
      </c>
      <c r="J59" s="165"/>
      <c r="K59" s="48" t="s">
        <v>394</v>
      </c>
      <c r="L59" s="126">
        <f t="shared" ref="L59:L70" si="33">C59</f>
        <v>4.0322580645161289E-2</v>
      </c>
      <c r="M59" s="117">
        <f>C59-D59</f>
        <v>3.0322580645161287E-2</v>
      </c>
      <c r="N59" s="117">
        <f t="shared" ref="N59" si="34">E59-C59</f>
        <v>1.9677419354838709E-2</v>
      </c>
      <c r="O59" s="127">
        <f t="shared" ref="O59" si="35">G59</f>
        <v>6.2937062937062943E-2</v>
      </c>
      <c r="P59" s="119">
        <f t="shared" ref="P59" si="36">G59-H59</f>
        <v>5.2937062937062941E-2</v>
      </c>
      <c r="Q59" s="119">
        <f t="shared" ref="Q59" si="37">I59-G59</f>
        <v>2.7062937062937054E-2</v>
      </c>
    </row>
    <row r="60" spans="1:17" s="17" customFormat="1" ht="27" thickBot="1" x14ac:dyDescent="0.3">
      <c r="A60" s="11" t="s">
        <v>395</v>
      </c>
      <c r="B60" s="111">
        <v>23</v>
      </c>
      <c r="C60" s="113">
        <f t="shared" si="31"/>
        <v>0.18548387096774194</v>
      </c>
      <c r="D60" s="113">
        <v>0.12</v>
      </c>
      <c r="E60" s="113">
        <v>0.28000000000000003</v>
      </c>
      <c r="F60" s="111">
        <v>31</v>
      </c>
      <c r="G60" s="113">
        <f t="shared" si="32"/>
        <v>0.21678321678321677</v>
      </c>
      <c r="H60" s="113">
        <v>0.17</v>
      </c>
      <c r="I60" s="113">
        <v>0.28999999999999998</v>
      </c>
      <c r="J60" s="165"/>
      <c r="K60" s="48" t="s">
        <v>395</v>
      </c>
      <c r="L60" s="126">
        <f t="shared" si="33"/>
        <v>0.18548387096774194</v>
      </c>
      <c r="M60" s="117">
        <f>C60-D60</f>
        <v>6.5483870967741942E-2</v>
      </c>
      <c r="N60" s="117">
        <f>E60-C60</f>
        <v>9.4516129032258089E-2</v>
      </c>
      <c r="O60" s="127">
        <f>G60</f>
        <v>0.21678321678321677</v>
      </c>
      <c r="P60" s="119">
        <f>G60-H60</f>
        <v>4.6783216783216758E-2</v>
      </c>
      <c r="Q60" s="119">
        <f>I60-G60</f>
        <v>7.321678321678321E-2</v>
      </c>
    </row>
    <row r="61" spans="1:17" s="17" customFormat="1" ht="27" thickBot="1" x14ac:dyDescent="0.3">
      <c r="A61" s="11" t="s">
        <v>396</v>
      </c>
      <c r="B61" s="111">
        <v>14</v>
      </c>
      <c r="C61" s="113">
        <f t="shared" si="31"/>
        <v>0.11290322580645161</v>
      </c>
      <c r="D61" s="113">
        <v>7.0000000000000007E-2</v>
      </c>
      <c r="E61" s="113">
        <v>0.18</v>
      </c>
      <c r="F61" s="111">
        <v>15</v>
      </c>
      <c r="G61" s="113">
        <f t="shared" si="32"/>
        <v>0.1048951048951049</v>
      </c>
      <c r="H61" s="113">
        <v>0.05</v>
      </c>
      <c r="I61" s="113">
        <v>0.17</v>
      </c>
      <c r="J61" s="165"/>
      <c r="K61" s="48" t="s">
        <v>396</v>
      </c>
      <c r="L61" s="126">
        <f t="shared" si="33"/>
        <v>0.11290322580645161</v>
      </c>
      <c r="M61" s="117">
        <f t="shared" ref="M61:M70" si="38">C61-D61</f>
        <v>4.2903225806451603E-2</v>
      </c>
      <c r="N61" s="117">
        <f t="shared" ref="N61:N70" si="39">E61-C61</f>
        <v>6.7096774193548384E-2</v>
      </c>
      <c r="O61" s="127">
        <f t="shared" ref="O61:O70" si="40">G61</f>
        <v>0.1048951048951049</v>
      </c>
      <c r="P61" s="119">
        <f t="shared" ref="P61:P70" si="41">G61-H61</f>
        <v>5.4895104895104893E-2</v>
      </c>
      <c r="Q61" s="119">
        <f t="shared" ref="Q61:Q70" si="42">I61-G61</f>
        <v>6.5104895104895116E-2</v>
      </c>
    </row>
    <row r="62" spans="1:17" s="17" customFormat="1" ht="27" thickBot="1" x14ac:dyDescent="0.3">
      <c r="A62" s="11" t="s">
        <v>397</v>
      </c>
      <c r="B62" s="111">
        <v>4</v>
      </c>
      <c r="C62" s="113">
        <f t="shared" si="31"/>
        <v>3.2258064516129031E-2</v>
      </c>
      <c r="D62" s="113">
        <v>2E-3</v>
      </c>
      <c r="E62" s="113">
        <v>0.05</v>
      </c>
      <c r="F62" s="111">
        <v>12</v>
      </c>
      <c r="G62" s="113">
        <f t="shared" si="32"/>
        <v>8.3916083916083919E-2</v>
      </c>
      <c r="H62" s="113">
        <v>0.01</v>
      </c>
      <c r="I62" s="113">
        <v>0.13</v>
      </c>
      <c r="J62" s="165"/>
      <c r="K62" s="48" t="s">
        <v>397</v>
      </c>
      <c r="L62" s="126">
        <f t="shared" si="33"/>
        <v>3.2258064516129031E-2</v>
      </c>
      <c r="M62" s="117">
        <f t="shared" si="38"/>
        <v>3.025806451612903E-2</v>
      </c>
      <c r="N62" s="117">
        <f t="shared" si="39"/>
        <v>1.7741935483870971E-2</v>
      </c>
      <c r="O62" s="127">
        <f t="shared" si="40"/>
        <v>8.3916083916083919E-2</v>
      </c>
      <c r="P62" s="119">
        <f t="shared" si="41"/>
        <v>7.3916083916083924E-2</v>
      </c>
      <c r="Q62" s="119">
        <f t="shared" si="42"/>
        <v>4.6083916083916085E-2</v>
      </c>
    </row>
    <row r="63" spans="1:17" s="17" customFormat="1" ht="27" thickBot="1" x14ac:dyDescent="0.3">
      <c r="A63" s="11" t="s">
        <v>398</v>
      </c>
      <c r="B63" s="111">
        <v>3</v>
      </c>
      <c r="C63" s="113">
        <f t="shared" si="31"/>
        <v>2.4193548387096774E-2</v>
      </c>
      <c r="D63" s="113">
        <v>1E-3</v>
      </c>
      <c r="E63" s="113">
        <v>0.05</v>
      </c>
      <c r="F63" s="111">
        <v>8</v>
      </c>
      <c r="G63" s="113">
        <f t="shared" si="32"/>
        <v>5.5944055944055944E-2</v>
      </c>
      <c r="H63" s="113">
        <v>0.02</v>
      </c>
      <c r="I63" s="113">
        <v>0.1</v>
      </c>
      <c r="J63" s="165"/>
      <c r="K63" s="48" t="s">
        <v>398</v>
      </c>
      <c r="L63" s="126">
        <f t="shared" si="33"/>
        <v>2.4193548387096774E-2</v>
      </c>
      <c r="M63" s="117">
        <f t="shared" si="38"/>
        <v>2.3193548387096773E-2</v>
      </c>
      <c r="N63" s="117">
        <f t="shared" si="39"/>
        <v>2.5806451612903229E-2</v>
      </c>
      <c r="O63" s="127">
        <f t="shared" si="40"/>
        <v>5.5944055944055944E-2</v>
      </c>
      <c r="P63" s="119">
        <f t="shared" si="41"/>
        <v>3.5944055944055947E-2</v>
      </c>
      <c r="Q63" s="119">
        <f t="shared" si="42"/>
        <v>4.4055944055944062E-2</v>
      </c>
    </row>
    <row r="64" spans="1:17" s="17" customFormat="1" ht="27" thickBot="1" x14ac:dyDescent="0.3">
      <c r="A64" s="11" t="s">
        <v>399</v>
      </c>
      <c r="B64" s="111">
        <v>8</v>
      </c>
      <c r="C64" s="113">
        <f t="shared" si="31"/>
        <v>6.4516129032258063E-2</v>
      </c>
      <c r="D64" s="113">
        <v>0.01</v>
      </c>
      <c r="E64" s="113">
        <v>7.0000000000000007E-2</v>
      </c>
      <c r="F64" s="111">
        <v>4</v>
      </c>
      <c r="G64" s="113">
        <f t="shared" si="32"/>
        <v>2.7972027972027972E-2</v>
      </c>
      <c r="H64" s="113">
        <v>1E-3</v>
      </c>
      <c r="I64" s="113">
        <v>7.0000000000000007E-2</v>
      </c>
      <c r="J64" s="165"/>
      <c r="K64" s="48" t="s">
        <v>399</v>
      </c>
      <c r="L64" s="126">
        <f t="shared" si="33"/>
        <v>6.4516129032258063E-2</v>
      </c>
      <c r="M64" s="117">
        <f t="shared" si="38"/>
        <v>5.4516129032258061E-2</v>
      </c>
      <c r="N64" s="117">
        <f t="shared" si="39"/>
        <v>5.4838709677419439E-3</v>
      </c>
      <c r="O64" s="127">
        <f t="shared" si="40"/>
        <v>2.7972027972027972E-2</v>
      </c>
      <c r="P64" s="119">
        <f t="shared" si="41"/>
        <v>2.6972027972027971E-2</v>
      </c>
      <c r="Q64" s="119">
        <f t="shared" si="42"/>
        <v>4.2027972027972038E-2</v>
      </c>
    </row>
    <row r="65" spans="1:17" s="17" customFormat="1" ht="27" thickBot="1" x14ac:dyDescent="0.3">
      <c r="A65" s="11" t="s">
        <v>400</v>
      </c>
      <c r="B65" s="111">
        <v>13</v>
      </c>
      <c r="C65" s="113">
        <f t="shared" si="31"/>
        <v>0.10483870967741936</v>
      </c>
      <c r="D65" s="113">
        <v>0.04</v>
      </c>
      <c r="E65" s="113">
        <v>0.14000000000000001</v>
      </c>
      <c r="F65" s="111">
        <v>2</v>
      </c>
      <c r="G65" s="113">
        <f t="shared" si="32"/>
        <v>1.3986013986013986E-2</v>
      </c>
      <c r="H65" s="113">
        <v>1E-3</v>
      </c>
      <c r="I65" s="113">
        <v>0.05</v>
      </c>
      <c r="J65" s="165"/>
      <c r="K65" s="48" t="s">
        <v>400</v>
      </c>
      <c r="L65" s="126">
        <f t="shared" si="33"/>
        <v>0.10483870967741936</v>
      </c>
      <c r="M65" s="117">
        <f t="shared" si="38"/>
        <v>6.4838709677419365E-2</v>
      </c>
      <c r="N65" s="117">
        <f t="shared" si="39"/>
        <v>3.5161290322580654E-2</v>
      </c>
      <c r="O65" s="127">
        <f t="shared" si="40"/>
        <v>1.3986013986013986E-2</v>
      </c>
      <c r="P65" s="119">
        <f t="shared" si="41"/>
        <v>1.2986013986013987E-2</v>
      </c>
      <c r="Q65" s="119">
        <f t="shared" si="42"/>
        <v>3.6013986013986019E-2</v>
      </c>
    </row>
    <row r="66" spans="1:17" s="17" customFormat="1" ht="15.75" thickBot="1" x14ac:dyDescent="0.3">
      <c r="A66" s="11" t="s">
        <v>401</v>
      </c>
      <c r="B66" s="111">
        <v>12</v>
      </c>
      <c r="C66" s="113">
        <f t="shared" si="31"/>
        <v>9.6774193548387094E-2</v>
      </c>
      <c r="D66" s="113">
        <v>0.05</v>
      </c>
      <c r="E66" s="113">
        <v>0.16</v>
      </c>
      <c r="F66" s="111">
        <v>11</v>
      </c>
      <c r="G66" s="113">
        <f t="shared" si="32"/>
        <v>7.6923076923076927E-2</v>
      </c>
      <c r="H66" s="113">
        <v>0.02</v>
      </c>
      <c r="I66" s="113">
        <v>0.14000000000000001</v>
      </c>
      <c r="J66" s="165"/>
      <c r="K66" s="48" t="s">
        <v>401</v>
      </c>
      <c r="L66" s="126">
        <f t="shared" si="33"/>
        <v>9.6774193548387094E-2</v>
      </c>
      <c r="M66" s="117">
        <f t="shared" si="38"/>
        <v>4.6774193548387091E-2</v>
      </c>
      <c r="N66" s="117">
        <f t="shared" si="39"/>
        <v>6.3225806451612909E-2</v>
      </c>
      <c r="O66" s="127">
        <f t="shared" si="40"/>
        <v>7.6923076923076927E-2</v>
      </c>
      <c r="P66" s="119">
        <f t="shared" si="41"/>
        <v>5.6923076923076923E-2</v>
      </c>
      <c r="Q66" s="119">
        <f t="shared" si="42"/>
        <v>6.3076923076923086E-2</v>
      </c>
    </row>
    <row r="67" spans="1:17" s="17" customFormat="1" ht="15.75" thickBot="1" x14ac:dyDescent="0.3">
      <c r="A67" s="11" t="s">
        <v>402</v>
      </c>
      <c r="B67" s="111">
        <v>7</v>
      </c>
      <c r="C67" s="113">
        <f t="shared" si="31"/>
        <v>5.6451612903225805E-2</v>
      </c>
      <c r="D67" s="113">
        <v>0.02</v>
      </c>
      <c r="E67" s="113">
        <v>0.09</v>
      </c>
      <c r="F67" s="111">
        <v>2</v>
      </c>
      <c r="G67" s="113">
        <f t="shared" si="32"/>
        <v>1.3986013986013986E-2</v>
      </c>
      <c r="H67" s="113">
        <v>1E-3</v>
      </c>
      <c r="I67" s="113">
        <v>0.04</v>
      </c>
      <c r="J67" s="165"/>
      <c r="K67" s="64" t="s">
        <v>402</v>
      </c>
      <c r="L67" s="126">
        <f t="shared" si="33"/>
        <v>5.6451612903225805E-2</v>
      </c>
      <c r="M67" s="117">
        <f t="shared" si="38"/>
        <v>3.6451612903225808E-2</v>
      </c>
      <c r="N67" s="117">
        <f t="shared" si="39"/>
        <v>3.3548387096774192E-2</v>
      </c>
      <c r="O67" s="127">
        <f t="shared" si="40"/>
        <v>1.3986013986013986E-2</v>
      </c>
      <c r="P67" s="119">
        <f t="shared" si="41"/>
        <v>1.2986013986013987E-2</v>
      </c>
      <c r="Q67" s="119">
        <f t="shared" si="42"/>
        <v>2.6013986013986017E-2</v>
      </c>
    </row>
    <row r="68" spans="1:17" s="17" customFormat="1" ht="15.75" thickBot="1" x14ac:dyDescent="0.3">
      <c r="A68" s="11" t="s">
        <v>403</v>
      </c>
      <c r="B68" s="111">
        <v>5</v>
      </c>
      <c r="C68" s="113">
        <f t="shared" si="31"/>
        <v>4.0322580645161289E-2</v>
      </c>
      <c r="D68" s="113">
        <v>0.01</v>
      </c>
      <c r="E68" s="113">
        <v>7.0000000000000007E-2</v>
      </c>
      <c r="F68" s="111">
        <v>4</v>
      </c>
      <c r="G68" s="113">
        <f t="shared" si="32"/>
        <v>2.7972027972027972E-2</v>
      </c>
      <c r="H68" s="113">
        <v>1E-3</v>
      </c>
      <c r="I68" s="113">
        <v>0.06</v>
      </c>
      <c r="J68" s="165"/>
      <c r="K68" s="64" t="s">
        <v>403</v>
      </c>
      <c r="L68" s="126">
        <f t="shared" si="33"/>
        <v>4.0322580645161289E-2</v>
      </c>
      <c r="M68" s="117">
        <f t="shared" si="38"/>
        <v>3.0322580645161287E-2</v>
      </c>
      <c r="N68" s="117">
        <f t="shared" si="39"/>
        <v>2.9677419354838717E-2</v>
      </c>
      <c r="O68" s="127">
        <f t="shared" si="40"/>
        <v>2.7972027972027972E-2</v>
      </c>
      <c r="P68" s="119">
        <f t="shared" si="41"/>
        <v>2.6972027972027971E-2</v>
      </c>
      <c r="Q68" s="119">
        <f t="shared" si="42"/>
        <v>3.2027972027972029E-2</v>
      </c>
    </row>
    <row r="69" spans="1:17" s="17" customFormat="1" ht="15.75" thickBot="1" x14ac:dyDescent="0.3">
      <c r="A69" s="11" t="s">
        <v>284</v>
      </c>
      <c r="B69" s="111">
        <v>2</v>
      </c>
      <c r="C69" s="113">
        <f t="shared" si="31"/>
        <v>1.6129032258064516E-2</v>
      </c>
      <c r="D69" s="113">
        <v>1E-3</v>
      </c>
      <c r="E69" s="113">
        <v>0.05</v>
      </c>
      <c r="F69" s="111">
        <v>2</v>
      </c>
      <c r="G69" s="113">
        <f t="shared" si="32"/>
        <v>1.3986013986013986E-2</v>
      </c>
      <c r="H69" s="113">
        <v>1E-3</v>
      </c>
      <c r="I69" s="113">
        <v>0.05</v>
      </c>
      <c r="J69" s="165"/>
      <c r="K69" s="64" t="s">
        <v>284</v>
      </c>
      <c r="L69" s="126">
        <f t="shared" si="33"/>
        <v>1.6129032258064516E-2</v>
      </c>
      <c r="M69" s="117">
        <f t="shared" si="38"/>
        <v>1.5129032258064515E-2</v>
      </c>
      <c r="N69" s="117">
        <f t="shared" si="39"/>
        <v>3.3870967741935487E-2</v>
      </c>
      <c r="O69" s="127">
        <f t="shared" si="40"/>
        <v>1.3986013986013986E-2</v>
      </c>
      <c r="P69" s="119">
        <f t="shared" si="41"/>
        <v>1.2986013986013987E-2</v>
      </c>
      <c r="Q69" s="119">
        <f t="shared" si="42"/>
        <v>3.6013986013986019E-2</v>
      </c>
    </row>
    <row r="70" spans="1:17" s="17" customFormat="1" ht="14.45" customHeight="1" thickBot="1" x14ac:dyDescent="0.3">
      <c r="A70" s="11" t="s">
        <v>230</v>
      </c>
      <c r="B70" s="111">
        <v>3</v>
      </c>
      <c r="C70" s="113">
        <f t="shared" si="31"/>
        <v>2.4193548387096774E-2</v>
      </c>
      <c r="D70" s="113">
        <v>3.0000000000000001E-3</v>
      </c>
      <c r="E70" s="113">
        <v>0.06</v>
      </c>
      <c r="F70" s="111">
        <v>9</v>
      </c>
      <c r="G70" s="113">
        <f t="shared" si="32"/>
        <v>6.2937062937062943E-2</v>
      </c>
      <c r="H70" s="113">
        <v>0.01</v>
      </c>
      <c r="I70" s="113">
        <v>0.09</v>
      </c>
      <c r="J70" s="165"/>
      <c r="K70" s="64" t="s">
        <v>230</v>
      </c>
      <c r="L70" s="126">
        <f t="shared" si="33"/>
        <v>2.4193548387096774E-2</v>
      </c>
      <c r="M70" s="117">
        <f t="shared" si="38"/>
        <v>2.1193548387096774E-2</v>
      </c>
      <c r="N70" s="117">
        <f t="shared" si="39"/>
        <v>3.5806451612903224E-2</v>
      </c>
      <c r="O70" s="127">
        <f t="shared" si="40"/>
        <v>6.2937062937062943E-2</v>
      </c>
      <c r="P70" s="119">
        <f t="shared" si="41"/>
        <v>5.2937062937062941E-2</v>
      </c>
      <c r="Q70" s="119">
        <f t="shared" si="42"/>
        <v>2.7062937062937054E-2</v>
      </c>
    </row>
    <row r="71" spans="1:17" s="17" customFormat="1" ht="15.75" thickBot="1" x14ac:dyDescent="0.3">
      <c r="A71" s="20" t="s">
        <v>168</v>
      </c>
      <c r="B71" s="111">
        <f>SUM(B58:B70)</f>
        <v>124</v>
      </c>
      <c r="C71" s="113"/>
      <c r="D71" s="116"/>
      <c r="E71" s="116"/>
      <c r="F71" s="111">
        <f>SUM(F58:F70)</f>
        <v>143</v>
      </c>
      <c r="G71" s="113"/>
      <c r="H71" s="116"/>
      <c r="I71" s="116"/>
      <c r="J71" s="165"/>
      <c r="K71" s="73" t="s">
        <v>168</v>
      </c>
      <c r="L71" s="132">
        <f>SUM(L58:L70)</f>
        <v>0.99999999999999978</v>
      </c>
      <c r="M71" s="132"/>
      <c r="N71" s="133"/>
      <c r="O71" s="119">
        <f>SUM(O58:O70)</f>
        <v>1.0000000000000002</v>
      </c>
      <c r="P71" s="127"/>
      <c r="Q71" s="134"/>
    </row>
    <row r="74" spans="1:17" s="13" customFormat="1" ht="45" customHeight="1" x14ac:dyDescent="0.3">
      <c r="A74" s="12" t="s">
        <v>404</v>
      </c>
      <c r="B74" s="171"/>
      <c r="C74" s="171"/>
      <c r="D74" s="171"/>
      <c r="E74" s="171"/>
      <c r="F74" s="171"/>
      <c r="G74" s="171"/>
      <c r="H74" s="171"/>
      <c r="I74" s="171"/>
      <c r="J74" s="171"/>
      <c r="K74" s="165"/>
      <c r="L74" s="171"/>
      <c r="M74" s="171"/>
      <c r="N74" s="171"/>
      <c r="O74" s="171"/>
      <c r="P74" s="171"/>
      <c r="Q74" s="171"/>
    </row>
    <row r="75" spans="1:17" s="17" customFormat="1" x14ac:dyDescent="0.25">
      <c r="A75" s="2" t="s">
        <v>405</v>
      </c>
      <c r="B75" s="165"/>
      <c r="C75" s="165"/>
      <c r="D75" s="165"/>
      <c r="E75" s="165"/>
      <c r="F75" s="165"/>
      <c r="G75" s="165"/>
      <c r="H75" s="165"/>
      <c r="I75" s="165"/>
      <c r="J75" s="165"/>
      <c r="K75" s="165"/>
      <c r="L75" s="165"/>
      <c r="M75" s="165"/>
      <c r="N75" s="165"/>
      <c r="O75" s="165"/>
      <c r="P75" s="165"/>
      <c r="Q75" s="165"/>
    </row>
    <row r="76" spans="1:17" s="17" customFormat="1" x14ac:dyDescent="0.25">
      <c r="A76" s="19" t="s">
        <v>406</v>
      </c>
      <c r="B76" s="171"/>
      <c r="C76" s="171"/>
      <c r="D76" s="171"/>
      <c r="E76" s="171"/>
      <c r="F76" s="171"/>
      <c r="G76" s="165"/>
      <c r="H76" s="165"/>
      <c r="I76" s="165"/>
      <c r="J76" s="165"/>
      <c r="K76"/>
      <c r="L76" s="165"/>
      <c r="M76" s="165"/>
      <c r="N76" s="165"/>
      <c r="O76" s="165"/>
      <c r="P76" s="165"/>
      <c r="Q76" s="165"/>
    </row>
    <row r="77" spans="1:17" s="17" customFormat="1" ht="15.75" thickBot="1" x14ac:dyDescent="0.3">
      <c r="A77" s="171"/>
      <c r="B77" s="171"/>
      <c r="C77" s="171"/>
      <c r="D77" s="171"/>
      <c r="E77" s="171"/>
      <c r="F77" s="171"/>
      <c r="G77" s="165"/>
      <c r="H77" s="165"/>
      <c r="I77" s="165"/>
      <c r="J77" s="165"/>
      <c r="K77" s="45"/>
      <c r="L77" s="172" t="s">
        <v>155</v>
      </c>
      <c r="M77" s="172"/>
      <c r="N77" s="172"/>
      <c r="O77" s="173" t="s">
        <v>156</v>
      </c>
      <c r="P77" s="173"/>
      <c r="Q77" s="173"/>
    </row>
    <row r="78" spans="1:17" s="17" customFormat="1" ht="15.75" thickBot="1" x14ac:dyDescent="0.3">
      <c r="A78" s="4" t="s">
        <v>157</v>
      </c>
      <c r="B78" s="174" t="s">
        <v>158</v>
      </c>
      <c r="C78" s="175"/>
      <c r="D78" s="5" t="s">
        <v>159</v>
      </c>
      <c r="E78" s="5" t="s">
        <v>160</v>
      </c>
      <c r="F78" s="174" t="s">
        <v>161</v>
      </c>
      <c r="G78" s="175"/>
      <c r="H78" s="5" t="s">
        <v>159</v>
      </c>
      <c r="I78" s="5" t="s">
        <v>160</v>
      </c>
      <c r="J78" s="165"/>
      <c r="K78" s="166" t="s">
        <v>157</v>
      </c>
      <c r="L78" s="46" t="s">
        <v>162</v>
      </c>
      <c r="M78" s="166" t="s">
        <v>163</v>
      </c>
      <c r="N78" s="166" t="s">
        <v>164</v>
      </c>
      <c r="O78" s="44" t="s">
        <v>165</v>
      </c>
      <c r="P78" s="167" t="s">
        <v>163</v>
      </c>
      <c r="Q78" s="167" t="s">
        <v>164</v>
      </c>
    </row>
    <row r="79" spans="1:17" s="17" customFormat="1" ht="15.75" thickBot="1" x14ac:dyDescent="0.3">
      <c r="A79" s="11" t="s">
        <v>166</v>
      </c>
      <c r="B79" s="111">
        <v>48</v>
      </c>
      <c r="C79" s="113">
        <f>B79/$B$82</f>
        <v>0.47524752475247523</v>
      </c>
      <c r="D79" s="113">
        <v>0.41</v>
      </c>
      <c r="E79" s="113">
        <v>0.59</v>
      </c>
      <c r="F79" s="111">
        <v>27</v>
      </c>
      <c r="G79" s="113">
        <f>F79/$F$82</f>
        <v>0.27551020408163263</v>
      </c>
      <c r="H79" s="113">
        <v>0.22</v>
      </c>
      <c r="I79" s="113">
        <v>0.38</v>
      </c>
      <c r="J79" s="165"/>
      <c r="K79" s="48" t="s">
        <v>166</v>
      </c>
      <c r="L79" s="126">
        <f>C79</f>
        <v>0.47524752475247523</v>
      </c>
      <c r="M79" s="117">
        <f>C79-D79</f>
        <v>6.524752475247525E-2</v>
      </c>
      <c r="N79" s="117">
        <f>E79-C79</f>
        <v>0.11475247524752474</v>
      </c>
      <c r="O79" s="127">
        <f>G79</f>
        <v>0.27551020408163263</v>
      </c>
      <c r="P79" s="119">
        <f>G79-H79</f>
        <v>5.5510204081632625E-2</v>
      </c>
      <c r="Q79" s="119">
        <f>I79-G79</f>
        <v>0.10448979591836738</v>
      </c>
    </row>
    <row r="80" spans="1:17" s="17" customFormat="1" ht="15.75" thickBot="1" x14ac:dyDescent="0.3">
      <c r="A80" s="11" t="s">
        <v>167</v>
      </c>
      <c r="B80" s="111">
        <v>37</v>
      </c>
      <c r="C80" s="113">
        <f t="shared" ref="C80:C81" si="43">B80/$B$82</f>
        <v>0.36633663366336633</v>
      </c>
      <c r="D80" s="113">
        <v>0.28999999999999998</v>
      </c>
      <c r="E80" s="113">
        <v>0.45</v>
      </c>
      <c r="F80" s="111">
        <v>61</v>
      </c>
      <c r="G80" s="113">
        <f t="shared" ref="G80:G81" si="44">F80/$F$82</f>
        <v>0.62244897959183676</v>
      </c>
      <c r="H80" s="113">
        <v>0.56000000000000005</v>
      </c>
      <c r="I80" s="113">
        <v>0.71</v>
      </c>
      <c r="J80" s="165"/>
      <c r="K80" s="48" t="s">
        <v>167</v>
      </c>
      <c r="L80" s="126">
        <f t="shared" ref="L80:L81" si="45">C80</f>
        <v>0.36633663366336633</v>
      </c>
      <c r="M80" s="117">
        <f t="shared" ref="M80:M81" si="46">C80-D80</f>
        <v>7.6336633663366349E-2</v>
      </c>
      <c r="N80" s="117">
        <f>E80-C80</f>
        <v>8.3663366336633682E-2</v>
      </c>
      <c r="O80" s="127">
        <f t="shared" ref="O80:O81" si="47">G80</f>
        <v>0.62244897959183676</v>
      </c>
      <c r="P80" s="119">
        <f t="shared" ref="P80:P81" si="48">G80-H80</f>
        <v>6.2448979591836706E-2</v>
      </c>
      <c r="Q80" s="119">
        <f t="shared" ref="Q80:Q81" si="49">I80-G80</f>
        <v>8.7551020408163205E-2</v>
      </c>
    </row>
    <row r="81" spans="1:17" s="17" customFormat="1" ht="15.75" thickBot="1" x14ac:dyDescent="0.3">
      <c r="A81" s="11" t="s">
        <v>407</v>
      </c>
      <c r="B81" s="111">
        <v>16</v>
      </c>
      <c r="C81" s="113">
        <f t="shared" si="43"/>
        <v>0.15841584158415842</v>
      </c>
      <c r="D81" s="113">
        <v>0.1</v>
      </c>
      <c r="E81" s="113">
        <v>0.24</v>
      </c>
      <c r="F81" s="111">
        <v>10</v>
      </c>
      <c r="G81" s="113">
        <f t="shared" si="44"/>
        <v>0.10204081632653061</v>
      </c>
      <c r="H81" s="113">
        <v>0.06</v>
      </c>
      <c r="I81" s="113">
        <v>0.17</v>
      </c>
      <c r="J81" s="165"/>
      <c r="K81" s="48" t="s">
        <v>230</v>
      </c>
      <c r="L81" s="126">
        <f t="shared" si="45"/>
        <v>0.15841584158415842</v>
      </c>
      <c r="M81" s="117">
        <f t="shared" si="46"/>
        <v>5.8415841584158412E-2</v>
      </c>
      <c r="N81" s="117">
        <f>E81-C81</f>
        <v>8.1584158415841573E-2</v>
      </c>
      <c r="O81" s="127">
        <f t="shared" si="47"/>
        <v>0.10204081632653061</v>
      </c>
      <c r="P81" s="119">
        <f t="shared" si="48"/>
        <v>4.2040816326530617E-2</v>
      </c>
      <c r="Q81" s="119">
        <f t="shared" si="49"/>
        <v>6.7959183673469398E-2</v>
      </c>
    </row>
    <row r="82" spans="1:17" s="17" customFormat="1" ht="15.75" thickBot="1" x14ac:dyDescent="0.3">
      <c r="A82" s="20" t="s">
        <v>168</v>
      </c>
      <c r="B82" s="111">
        <f>SUM(B79:B81)</f>
        <v>101</v>
      </c>
      <c r="C82" s="113"/>
      <c r="D82" s="116"/>
      <c r="E82" s="116"/>
      <c r="F82" s="111">
        <f>SUM(F79:F81)</f>
        <v>98</v>
      </c>
      <c r="G82" s="113"/>
      <c r="H82" s="116"/>
      <c r="I82" s="116"/>
      <c r="J82" s="165"/>
      <c r="K82" s="73" t="s">
        <v>168</v>
      </c>
      <c r="L82" s="132">
        <f>SUM(L79:L81)</f>
        <v>1</v>
      </c>
      <c r="M82" s="132"/>
      <c r="N82" s="133"/>
      <c r="O82" s="119">
        <f>SUM(O79:O81)</f>
        <v>1</v>
      </c>
      <c r="P82" s="127"/>
      <c r="Q82" s="134"/>
    </row>
    <row r="85" spans="1:17" s="13" customFormat="1" ht="45" customHeight="1" x14ac:dyDescent="0.3">
      <c r="A85" s="12" t="s">
        <v>408</v>
      </c>
      <c r="B85" s="171"/>
      <c r="C85" s="171"/>
      <c r="D85" s="171"/>
      <c r="E85" s="171"/>
      <c r="F85" s="171"/>
      <c r="G85" s="171"/>
      <c r="H85" s="171"/>
      <c r="I85" s="171"/>
      <c r="J85" s="171"/>
      <c r="K85" s="165"/>
      <c r="L85" s="171"/>
      <c r="M85" s="171"/>
      <c r="N85" s="171"/>
      <c r="O85" s="171"/>
      <c r="P85" s="171"/>
      <c r="Q85" s="171"/>
    </row>
    <row r="86" spans="1:17" s="17" customFormat="1" x14ac:dyDescent="0.25">
      <c r="A86" s="2" t="s">
        <v>409</v>
      </c>
      <c r="B86" s="165"/>
      <c r="C86" s="165"/>
      <c r="D86" s="165"/>
      <c r="E86" s="165"/>
      <c r="F86" s="165"/>
      <c r="G86" s="165"/>
      <c r="H86" s="165"/>
      <c r="I86" s="165"/>
      <c r="J86" s="165"/>
      <c r="K86" s="165"/>
      <c r="L86" s="165"/>
      <c r="M86" s="165"/>
      <c r="N86" s="165"/>
      <c r="O86" s="165"/>
      <c r="P86" s="165"/>
      <c r="Q86" s="165"/>
    </row>
    <row r="87" spans="1:17" s="17" customFormat="1" x14ac:dyDescent="0.25">
      <c r="A87" s="19" t="s">
        <v>410</v>
      </c>
      <c r="B87" s="171"/>
      <c r="C87" s="171"/>
      <c r="D87" s="171"/>
      <c r="E87" s="171"/>
      <c r="F87" s="171"/>
      <c r="G87" s="165"/>
      <c r="H87" s="165"/>
      <c r="I87" s="165"/>
      <c r="J87" s="165"/>
      <c r="K87"/>
      <c r="L87" s="165"/>
      <c r="M87" s="165"/>
      <c r="N87" s="165"/>
      <c r="O87" s="165"/>
      <c r="P87" s="165"/>
      <c r="Q87" s="165"/>
    </row>
    <row r="88" spans="1:17" s="17" customFormat="1" ht="15.75" thickBot="1" x14ac:dyDescent="0.3">
      <c r="A88" s="171"/>
      <c r="B88" s="171"/>
      <c r="C88" s="171"/>
      <c r="D88" s="171"/>
      <c r="E88" s="171"/>
      <c r="F88" s="171"/>
      <c r="G88" s="165"/>
      <c r="H88" s="165"/>
      <c r="I88" s="165"/>
      <c r="J88" s="165"/>
      <c r="K88" s="45"/>
      <c r="L88" s="172" t="s">
        <v>155</v>
      </c>
      <c r="M88" s="172"/>
      <c r="N88" s="172"/>
      <c r="O88" s="173" t="s">
        <v>156</v>
      </c>
      <c r="P88" s="173"/>
      <c r="Q88" s="173"/>
    </row>
    <row r="89" spans="1:17" s="17" customFormat="1" ht="15.75" thickBot="1" x14ac:dyDescent="0.3">
      <c r="A89" s="4" t="s">
        <v>157</v>
      </c>
      <c r="B89" s="174" t="s">
        <v>158</v>
      </c>
      <c r="C89" s="175"/>
      <c r="D89" s="5" t="s">
        <v>159</v>
      </c>
      <c r="E89" s="5" t="s">
        <v>160</v>
      </c>
      <c r="F89" s="174" t="s">
        <v>161</v>
      </c>
      <c r="G89" s="175"/>
      <c r="H89" s="5" t="s">
        <v>159</v>
      </c>
      <c r="I89" s="5" t="s">
        <v>160</v>
      </c>
      <c r="J89" s="165"/>
      <c r="K89" s="166" t="s">
        <v>157</v>
      </c>
      <c r="L89" s="46" t="s">
        <v>162</v>
      </c>
      <c r="M89" s="166" t="s">
        <v>163</v>
      </c>
      <c r="N89" s="166" t="s">
        <v>164</v>
      </c>
      <c r="O89" s="44" t="s">
        <v>165</v>
      </c>
      <c r="P89" s="167" t="s">
        <v>163</v>
      </c>
      <c r="Q89" s="167" t="s">
        <v>164</v>
      </c>
    </row>
    <row r="90" spans="1:17" s="17" customFormat="1" ht="15.75" thickBot="1" x14ac:dyDescent="0.3">
      <c r="A90" s="11" t="s">
        <v>411</v>
      </c>
      <c r="B90" s="111">
        <v>19</v>
      </c>
      <c r="C90" s="113">
        <f>B90/$B$98</f>
        <v>0.1623931623931624</v>
      </c>
      <c r="D90" s="113">
        <v>0.11</v>
      </c>
      <c r="E90" s="113">
        <v>0.24</v>
      </c>
      <c r="F90" s="111">
        <v>23</v>
      </c>
      <c r="G90" s="113">
        <f>F90/$F$98</f>
        <v>0.16788321167883211</v>
      </c>
      <c r="H90" s="113">
        <v>0.11</v>
      </c>
      <c r="I90" s="113">
        <v>0.24</v>
      </c>
      <c r="J90" s="165"/>
      <c r="K90" s="48" t="s">
        <v>411</v>
      </c>
      <c r="L90" s="126">
        <f>C90</f>
        <v>0.1623931623931624</v>
      </c>
      <c r="M90" s="117">
        <f>C90-D90</f>
        <v>5.2393162393162399E-2</v>
      </c>
      <c r="N90" s="117">
        <f>E90-C90</f>
        <v>7.7606837606837592E-2</v>
      </c>
      <c r="O90" s="127">
        <f>G90</f>
        <v>0.16788321167883211</v>
      </c>
      <c r="P90" s="119">
        <f>G90-H90</f>
        <v>5.7883211678832105E-2</v>
      </c>
      <c r="Q90" s="119">
        <f>I90-G90</f>
        <v>7.2116788321167885E-2</v>
      </c>
    </row>
    <row r="91" spans="1:17" s="17" customFormat="1" ht="15.75" thickBot="1" x14ac:dyDescent="0.3">
      <c r="A91" s="11" t="s">
        <v>412</v>
      </c>
      <c r="B91" s="111">
        <v>14</v>
      </c>
      <c r="C91" s="113">
        <f t="shared" ref="C91:C97" si="50">B91/$B$98</f>
        <v>0.11965811965811966</v>
      </c>
      <c r="D91" s="113">
        <v>7.0000000000000007E-2</v>
      </c>
      <c r="E91" s="113">
        <v>0.17</v>
      </c>
      <c r="F91" s="111">
        <v>8</v>
      </c>
      <c r="G91" s="113">
        <f t="shared" ref="G91:G97" si="51">F91/$F$98</f>
        <v>5.8394160583941604E-2</v>
      </c>
      <c r="H91" s="113">
        <v>0.01</v>
      </c>
      <c r="I91" s="113">
        <v>0.08</v>
      </c>
      <c r="J91" s="165"/>
      <c r="K91" s="48" t="s">
        <v>412</v>
      </c>
      <c r="L91" s="126">
        <f t="shared" ref="L91:L97" si="52">C91</f>
        <v>0.11965811965811966</v>
      </c>
      <c r="M91" s="117">
        <f>C91-D91</f>
        <v>4.9658119658119657E-2</v>
      </c>
      <c r="N91" s="117">
        <f t="shared" ref="N91" si="53">E91-C91</f>
        <v>5.0341880341880349E-2</v>
      </c>
      <c r="O91" s="127">
        <f t="shared" ref="O91" si="54">G91</f>
        <v>5.8394160583941604E-2</v>
      </c>
      <c r="P91" s="119">
        <f t="shared" ref="P91" si="55">G91-H91</f>
        <v>4.8394160583941602E-2</v>
      </c>
      <c r="Q91" s="119">
        <f t="shared" ref="Q91" si="56">I91-G91</f>
        <v>2.1605839416058398E-2</v>
      </c>
    </row>
    <row r="92" spans="1:17" s="17" customFormat="1" ht="15.75" thickBot="1" x14ac:dyDescent="0.3">
      <c r="A92" s="11" t="s">
        <v>413</v>
      </c>
      <c r="B92" s="111">
        <v>23</v>
      </c>
      <c r="C92" s="113">
        <f t="shared" si="50"/>
        <v>0.19658119658119658</v>
      </c>
      <c r="D92" s="113">
        <v>0.16</v>
      </c>
      <c r="E92" s="113">
        <v>0.28999999999999998</v>
      </c>
      <c r="F92" s="111">
        <v>18</v>
      </c>
      <c r="G92" s="113">
        <f t="shared" si="51"/>
        <v>0.13138686131386862</v>
      </c>
      <c r="H92" s="113">
        <v>0.09</v>
      </c>
      <c r="I92" s="113">
        <v>0.18</v>
      </c>
      <c r="J92" s="165"/>
      <c r="K92" s="48" t="s">
        <v>413</v>
      </c>
      <c r="L92" s="126">
        <f t="shared" si="52"/>
        <v>0.19658119658119658</v>
      </c>
      <c r="M92" s="117">
        <f>C92-D92</f>
        <v>3.6581196581196573E-2</v>
      </c>
      <c r="N92" s="117">
        <f>E92-C92</f>
        <v>9.3418803418803403E-2</v>
      </c>
      <c r="O92" s="127">
        <f>G92</f>
        <v>0.13138686131386862</v>
      </c>
      <c r="P92" s="119">
        <f>G92-H92</f>
        <v>4.1386861313868623E-2</v>
      </c>
      <c r="Q92" s="119">
        <f>I92-G92</f>
        <v>4.8613138686131374E-2</v>
      </c>
    </row>
    <row r="93" spans="1:17" s="17" customFormat="1" ht="15.75" thickBot="1" x14ac:dyDescent="0.3">
      <c r="A93" s="11" t="s">
        <v>414</v>
      </c>
      <c r="B93" s="111">
        <v>31</v>
      </c>
      <c r="C93" s="113">
        <f t="shared" si="50"/>
        <v>0.26495726495726496</v>
      </c>
      <c r="D93" s="113">
        <v>0.21</v>
      </c>
      <c r="E93" s="113">
        <v>0.32</v>
      </c>
      <c r="F93" s="111">
        <v>37</v>
      </c>
      <c r="G93" s="113">
        <f t="shared" si="51"/>
        <v>0.27007299270072993</v>
      </c>
      <c r="H93" s="113">
        <v>0.22</v>
      </c>
      <c r="I93" s="113">
        <v>0.33</v>
      </c>
      <c r="J93" s="165"/>
      <c r="K93" s="48" t="s">
        <v>414</v>
      </c>
      <c r="L93" s="126">
        <f t="shared" si="52"/>
        <v>0.26495726495726496</v>
      </c>
      <c r="M93" s="117">
        <f t="shared" ref="M93:M97" si="57">C93-D93</f>
        <v>5.4957264957264967E-2</v>
      </c>
      <c r="N93" s="117">
        <f t="shared" ref="N93:N97" si="58">E93-C93</f>
        <v>5.5042735042735047E-2</v>
      </c>
      <c r="O93" s="127">
        <f t="shared" ref="O93:O97" si="59">G93</f>
        <v>0.27007299270072993</v>
      </c>
      <c r="P93" s="119">
        <f t="shared" ref="P93:P97" si="60">G93-H93</f>
        <v>5.0072992700729929E-2</v>
      </c>
      <c r="Q93" s="119">
        <f t="shared" ref="Q93:Q97" si="61">I93-G93</f>
        <v>5.9927007299270085E-2</v>
      </c>
    </row>
    <row r="94" spans="1:17" s="17" customFormat="1" ht="27" thickBot="1" x14ac:dyDescent="0.3">
      <c r="A94" s="11" t="s">
        <v>415</v>
      </c>
      <c r="B94" s="111">
        <v>12</v>
      </c>
      <c r="C94" s="113">
        <f t="shared" si="50"/>
        <v>0.10256410256410256</v>
      </c>
      <c r="D94" s="113">
        <v>0.06</v>
      </c>
      <c r="E94" s="113">
        <v>0.14000000000000001</v>
      </c>
      <c r="F94" s="111">
        <v>27</v>
      </c>
      <c r="G94" s="113">
        <f t="shared" si="51"/>
        <v>0.19708029197080293</v>
      </c>
      <c r="H94" s="113">
        <v>0.13</v>
      </c>
      <c r="I94" s="113">
        <v>0.26</v>
      </c>
      <c r="J94" s="165"/>
      <c r="K94" s="48" t="s">
        <v>415</v>
      </c>
      <c r="L94" s="126">
        <f t="shared" si="52"/>
        <v>0.10256410256410256</v>
      </c>
      <c r="M94" s="117">
        <f t="shared" si="57"/>
        <v>4.2564102564102563E-2</v>
      </c>
      <c r="N94" s="117">
        <f t="shared" si="58"/>
        <v>3.7435897435897453E-2</v>
      </c>
      <c r="O94" s="127">
        <f t="shared" si="59"/>
        <v>0.19708029197080293</v>
      </c>
      <c r="P94" s="119">
        <f t="shared" si="60"/>
        <v>6.7080291970802924E-2</v>
      </c>
      <c r="Q94" s="119">
        <f t="shared" si="61"/>
        <v>6.291970802919708E-2</v>
      </c>
    </row>
    <row r="95" spans="1:17" s="17" customFormat="1" ht="27" thickBot="1" x14ac:dyDescent="0.3">
      <c r="A95" s="11" t="s">
        <v>416</v>
      </c>
      <c r="B95" s="111">
        <v>8</v>
      </c>
      <c r="C95" s="113">
        <f t="shared" si="50"/>
        <v>6.8376068376068383E-2</v>
      </c>
      <c r="D95" s="113">
        <v>0.02</v>
      </c>
      <c r="E95" s="113">
        <v>0.11</v>
      </c>
      <c r="F95" s="111">
        <v>9</v>
      </c>
      <c r="G95" s="113">
        <f t="shared" si="51"/>
        <v>6.569343065693431E-2</v>
      </c>
      <c r="H95" s="113">
        <v>0.02</v>
      </c>
      <c r="I95" s="113">
        <v>0.13</v>
      </c>
      <c r="J95" s="165"/>
      <c r="K95" s="48" t="s">
        <v>416</v>
      </c>
      <c r="L95" s="126">
        <f t="shared" si="52"/>
        <v>6.8376068376068383E-2</v>
      </c>
      <c r="M95" s="117">
        <f t="shared" si="57"/>
        <v>4.8376068376068379E-2</v>
      </c>
      <c r="N95" s="117">
        <f t="shared" si="58"/>
        <v>4.1623931623931618E-2</v>
      </c>
      <c r="O95" s="127">
        <f t="shared" si="59"/>
        <v>6.569343065693431E-2</v>
      </c>
      <c r="P95" s="119">
        <f t="shared" si="60"/>
        <v>4.5693430656934306E-2</v>
      </c>
      <c r="Q95" s="119">
        <f t="shared" si="61"/>
        <v>6.4306569343065695E-2</v>
      </c>
    </row>
    <row r="96" spans="1:17" s="17" customFormat="1" ht="27" thickBot="1" x14ac:dyDescent="0.3">
      <c r="A96" s="11" t="s">
        <v>417</v>
      </c>
      <c r="B96" s="111">
        <v>7</v>
      </c>
      <c r="C96" s="113">
        <f t="shared" si="50"/>
        <v>5.9829059829059832E-2</v>
      </c>
      <c r="D96" s="113">
        <v>0.02</v>
      </c>
      <c r="E96" s="113">
        <v>0.12</v>
      </c>
      <c r="F96" s="111">
        <v>14</v>
      </c>
      <c r="G96" s="113">
        <f t="shared" si="51"/>
        <v>0.10218978102189781</v>
      </c>
      <c r="H96" s="113">
        <v>0.03</v>
      </c>
      <c r="I96" s="113">
        <v>0.15</v>
      </c>
      <c r="J96" s="165"/>
      <c r="K96" s="48" t="s">
        <v>417</v>
      </c>
      <c r="L96" s="126">
        <f t="shared" si="52"/>
        <v>5.9829059829059832E-2</v>
      </c>
      <c r="M96" s="117">
        <f t="shared" si="57"/>
        <v>3.9829059829059835E-2</v>
      </c>
      <c r="N96" s="117">
        <f t="shared" si="58"/>
        <v>6.0170940170940164E-2</v>
      </c>
      <c r="O96" s="127">
        <f t="shared" si="59"/>
        <v>0.10218978102189781</v>
      </c>
      <c r="P96" s="119">
        <f t="shared" si="60"/>
        <v>7.2189781021897811E-2</v>
      </c>
      <c r="Q96" s="119">
        <f t="shared" si="61"/>
        <v>4.7810218978102184E-2</v>
      </c>
    </row>
    <row r="97" spans="1:17" s="17" customFormat="1" ht="15.75" thickBot="1" x14ac:dyDescent="0.3">
      <c r="A97" s="11" t="s">
        <v>318</v>
      </c>
      <c r="B97" s="111">
        <v>3</v>
      </c>
      <c r="C97" s="113">
        <f t="shared" si="50"/>
        <v>2.564102564102564E-2</v>
      </c>
      <c r="D97" s="113">
        <v>5.0000000000000001E-3</v>
      </c>
      <c r="E97" s="113">
        <v>0.06</v>
      </c>
      <c r="F97" s="111">
        <v>1</v>
      </c>
      <c r="G97" s="113">
        <f t="shared" si="51"/>
        <v>7.2992700729927005E-3</v>
      </c>
      <c r="H97" s="113">
        <v>1E-3</v>
      </c>
      <c r="I97" s="113">
        <v>0.04</v>
      </c>
      <c r="J97" s="165"/>
      <c r="K97" s="48" t="s">
        <v>318</v>
      </c>
      <c r="L97" s="126">
        <f t="shared" si="52"/>
        <v>2.564102564102564E-2</v>
      </c>
      <c r="M97" s="117">
        <f t="shared" si="57"/>
        <v>2.0641025641025639E-2</v>
      </c>
      <c r="N97" s="117">
        <f t="shared" si="58"/>
        <v>3.4358974358974358E-2</v>
      </c>
      <c r="O97" s="127">
        <f t="shared" si="59"/>
        <v>7.2992700729927005E-3</v>
      </c>
      <c r="P97" s="119">
        <f t="shared" si="60"/>
        <v>6.2992700729927005E-3</v>
      </c>
      <c r="Q97" s="119">
        <f t="shared" si="61"/>
        <v>3.2700729927007302E-2</v>
      </c>
    </row>
    <row r="98" spans="1:17" s="17" customFormat="1" ht="15.75" thickBot="1" x14ac:dyDescent="0.3">
      <c r="A98" s="20" t="s">
        <v>168</v>
      </c>
      <c r="B98" s="111">
        <f>SUM(B90:B97)</f>
        <v>117</v>
      </c>
      <c r="C98" s="113"/>
      <c r="D98" s="116"/>
      <c r="E98" s="116"/>
      <c r="F98" s="111">
        <f>SUM(F90:F97)</f>
        <v>137</v>
      </c>
      <c r="G98" s="113"/>
      <c r="H98" s="116"/>
      <c r="I98" s="116"/>
      <c r="J98" s="165"/>
      <c r="K98" s="73" t="s">
        <v>168</v>
      </c>
      <c r="L98" s="132">
        <f>SUM(L90:L97)</f>
        <v>1</v>
      </c>
      <c r="M98" s="132"/>
      <c r="N98" s="133"/>
      <c r="O98" s="134">
        <f>SUM(O90:O97)</f>
        <v>1</v>
      </c>
      <c r="P98" s="135"/>
      <c r="Q98" s="134"/>
    </row>
    <row r="99" spans="1:17" x14ac:dyDescent="0.25">
      <c r="A99" s="165"/>
      <c r="B99" s="165"/>
      <c r="C99" s="165"/>
      <c r="D99" s="165"/>
      <c r="E99" s="165"/>
      <c r="F99" s="165"/>
      <c r="G99" s="165"/>
      <c r="H99" s="165"/>
      <c r="I99" s="165"/>
      <c r="J99" s="165"/>
      <c r="K99" s="75"/>
      <c r="L99" s="74"/>
      <c r="M99" s="60"/>
      <c r="N99" s="60"/>
      <c r="O99" s="74"/>
      <c r="P99" s="60"/>
      <c r="Q99" s="60"/>
    </row>
    <row r="100" spans="1:17" x14ac:dyDescent="0.25">
      <c r="A100" s="165"/>
      <c r="B100" s="165"/>
      <c r="C100" s="165"/>
      <c r="D100" s="165"/>
      <c r="E100" s="165"/>
      <c r="F100" s="165"/>
      <c r="G100" s="165"/>
      <c r="H100" s="165"/>
      <c r="I100" s="165"/>
      <c r="J100" s="165"/>
      <c r="K100" s="75"/>
      <c r="L100" s="74"/>
      <c r="M100" s="60"/>
      <c r="N100" s="60"/>
      <c r="O100" s="74"/>
      <c r="P100" s="60"/>
      <c r="Q100" s="60"/>
    </row>
    <row r="101" spans="1:17" x14ac:dyDescent="0.25">
      <c r="A101" s="165"/>
      <c r="B101" s="165"/>
      <c r="C101" s="165"/>
      <c r="D101" s="165"/>
      <c r="E101" s="165"/>
      <c r="F101" s="165"/>
      <c r="G101" s="165"/>
      <c r="H101" s="165"/>
      <c r="I101" s="165"/>
      <c r="J101" s="165"/>
      <c r="K101" s="75"/>
      <c r="L101" s="74"/>
      <c r="M101" s="60"/>
      <c r="N101" s="60"/>
      <c r="O101" s="74"/>
      <c r="P101" s="60"/>
      <c r="Q101" s="60"/>
    </row>
    <row r="102" spans="1:17" x14ac:dyDescent="0.25">
      <c r="A102" s="165"/>
      <c r="B102" s="165"/>
      <c r="C102" s="165"/>
      <c r="D102" s="165"/>
      <c r="E102" s="165"/>
      <c r="F102" s="165"/>
      <c r="G102" s="165"/>
      <c r="H102" s="165"/>
      <c r="I102" s="165"/>
      <c r="J102" s="165"/>
      <c r="K102" s="75"/>
      <c r="L102" s="74"/>
      <c r="M102" s="60"/>
      <c r="N102" s="60"/>
      <c r="O102" s="74"/>
      <c r="P102" s="60"/>
      <c r="Q102" s="60"/>
    </row>
  </sheetData>
  <mergeCells count="24">
    <mergeCell ref="L77:N77"/>
    <mergeCell ref="O77:Q77"/>
    <mergeCell ref="L88:N88"/>
    <mergeCell ref="O88:Q88"/>
    <mergeCell ref="L8:N8"/>
    <mergeCell ref="O8:Q8"/>
    <mergeCell ref="L26:N26"/>
    <mergeCell ref="O26:Q26"/>
    <mergeCell ref="L56:N56"/>
    <mergeCell ref="O56:Q56"/>
    <mergeCell ref="L47:N47"/>
    <mergeCell ref="O47:Q47"/>
    <mergeCell ref="B9:C9"/>
    <mergeCell ref="F9:G9"/>
    <mergeCell ref="B78:C78"/>
    <mergeCell ref="F78:G78"/>
    <mergeCell ref="B89:C89"/>
    <mergeCell ref="F89:G89"/>
    <mergeCell ref="B27:C27"/>
    <mergeCell ref="F27:G27"/>
    <mergeCell ref="B48:C48"/>
    <mergeCell ref="F48:G48"/>
    <mergeCell ref="B57:C57"/>
    <mergeCell ref="F57:G5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12A6-2676-44F4-A1E9-BD3857EA92C0}">
  <dimension ref="A1:Q98"/>
  <sheetViews>
    <sheetView workbookViewId="0">
      <selection activeCell="B7" sqref="B7"/>
    </sheetView>
  </sheetViews>
  <sheetFormatPr defaultColWidth="9.140625" defaultRowHeight="15" x14ac:dyDescent="0.25"/>
  <cols>
    <col min="1" max="1" width="45.140625" style="15" customWidth="1"/>
    <col min="2" max="2" width="9.140625" style="15"/>
    <col min="3" max="3" width="12" style="15" bestFit="1" customWidth="1"/>
    <col min="4" max="4" width="11.5703125" style="15" bestFit="1" customWidth="1"/>
    <col min="5" max="5" width="13.28515625" style="15" bestFit="1" customWidth="1"/>
    <col min="6" max="6" width="13.5703125" style="15" bestFit="1" customWidth="1"/>
    <col min="7" max="10" width="9.140625" style="15"/>
    <col min="11" max="11" width="54.7109375" style="15" customWidth="1"/>
    <col min="12" max="16384" width="9.140625" style="15"/>
  </cols>
  <sheetData>
    <row r="1" spans="1:17" ht="30" x14ac:dyDescent="0.4">
      <c r="A1" s="1" t="s">
        <v>418</v>
      </c>
      <c r="B1" s="165"/>
      <c r="C1" s="165"/>
      <c r="D1" s="165"/>
      <c r="E1" s="165"/>
      <c r="F1" s="165"/>
      <c r="G1" s="165"/>
      <c r="H1" s="165"/>
      <c r="I1" s="165"/>
      <c r="J1" s="165"/>
      <c r="K1" s="165"/>
      <c r="L1" s="165"/>
      <c r="M1" s="165"/>
      <c r="N1" s="165"/>
      <c r="O1" s="165"/>
      <c r="P1" s="165"/>
      <c r="Q1" s="165"/>
    </row>
    <row r="2" spans="1:17" ht="8.25" customHeight="1" x14ac:dyDescent="0.25">
      <c r="A2" s="8"/>
      <c r="B2" s="8"/>
      <c r="C2" s="8"/>
      <c r="D2" s="8"/>
      <c r="E2" s="8"/>
      <c r="F2" s="8"/>
      <c r="G2" s="8"/>
      <c r="H2" s="165"/>
      <c r="I2" s="165"/>
      <c r="J2" s="165"/>
      <c r="K2" s="165"/>
      <c r="L2" s="165"/>
      <c r="M2" s="165"/>
      <c r="N2" s="165"/>
      <c r="O2" s="165"/>
      <c r="P2" s="165"/>
      <c r="Q2" s="165"/>
    </row>
    <row r="3" spans="1:17" ht="15.75" x14ac:dyDescent="0.25">
      <c r="A3" s="162" t="s">
        <v>419</v>
      </c>
      <c r="B3" s="165"/>
      <c r="C3" s="165"/>
      <c r="D3" s="165"/>
      <c r="E3" s="165"/>
      <c r="F3" s="165"/>
      <c r="G3" s="165"/>
      <c r="H3" s="165"/>
      <c r="I3" s="165"/>
      <c r="J3" s="165"/>
      <c r="K3" s="165"/>
      <c r="L3" s="165"/>
      <c r="M3" s="165"/>
      <c r="N3" s="165"/>
      <c r="O3" s="165"/>
      <c r="P3" s="165"/>
      <c r="Q3" s="165"/>
    </row>
    <row r="4" spans="1:17" s="79" customFormat="1" ht="15.75" x14ac:dyDescent="0.25">
      <c r="A4" s="162"/>
      <c r="B4" s="165"/>
      <c r="C4" s="165"/>
      <c r="D4" s="165"/>
      <c r="E4" s="165"/>
      <c r="F4" s="165"/>
      <c r="G4" s="165"/>
      <c r="H4" s="165"/>
      <c r="I4" s="165"/>
      <c r="J4" s="165"/>
      <c r="K4" s="165"/>
      <c r="L4" s="165"/>
      <c r="M4" s="165"/>
      <c r="N4" s="165"/>
      <c r="O4" s="165"/>
      <c r="P4" s="165"/>
      <c r="Q4" s="165"/>
    </row>
    <row r="5" spans="1:17" s="13" customFormat="1" ht="22.5" x14ac:dyDescent="0.3">
      <c r="A5" s="12" t="s">
        <v>420</v>
      </c>
      <c r="B5" s="171"/>
      <c r="C5" s="171"/>
      <c r="D5" s="171"/>
      <c r="E5" s="171"/>
      <c r="F5" s="171"/>
      <c r="G5" s="171"/>
      <c r="H5" s="171"/>
      <c r="I5" s="171"/>
      <c r="J5" s="171"/>
      <c r="K5" s="171"/>
      <c r="L5" s="171"/>
      <c r="M5" s="171"/>
      <c r="N5" s="171"/>
      <c r="O5" s="171"/>
      <c r="P5" s="171"/>
      <c r="Q5" s="171"/>
    </row>
    <row r="6" spans="1:17" s="17" customFormat="1" x14ac:dyDescent="0.25">
      <c r="A6" s="2" t="s">
        <v>421</v>
      </c>
      <c r="B6" s="165"/>
      <c r="C6" s="165"/>
      <c r="D6" s="165"/>
      <c r="E6" s="165"/>
      <c r="F6" s="165"/>
      <c r="G6" s="165"/>
      <c r="H6" s="165"/>
      <c r="I6" s="165"/>
      <c r="J6" s="165"/>
      <c r="K6" s="165"/>
      <c r="L6" s="165"/>
      <c r="M6" s="165"/>
      <c r="N6" s="165"/>
      <c r="O6" s="165"/>
      <c r="P6" s="165"/>
      <c r="Q6" s="165"/>
    </row>
    <row r="7" spans="1:17" s="17" customFormat="1" x14ac:dyDescent="0.25">
      <c r="A7" s="19" t="s">
        <v>422</v>
      </c>
      <c r="B7" s="171"/>
      <c r="C7" s="171"/>
      <c r="D7" s="171"/>
      <c r="E7" s="171"/>
      <c r="F7" s="171"/>
      <c r="G7" s="165"/>
      <c r="H7" s="165"/>
      <c r="I7" s="165"/>
      <c r="J7" s="165"/>
      <c r="K7"/>
      <c r="L7" s="165"/>
      <c r="M7" s="165"/>
      <c r="N7" s="165"/>
      <c r="O7" s="165"/>
      <c r="P7" s="165"/>
      <c r="Q7" s="165"/>
    </row>
    <row r="8" spans="1:17" s="17" customFormat="1" ht="15.75" thickBot="1" x14ac:dyDescent="0.3">
      <c r="A8" s="171"/>
      <c r="B8" s="171"/>
      <c r="C8" s="171"/>
      <c r="D8" s="171"/>
      <c r="E8" s="171"/>
      <c r="F8" s="171"/>
      <c r="G8" s="165"/>
      <c r="H8" s="165"/>
      <c r="I8" s="165"/>
      <c r="J8" s="165"/>
      <c r="K8" s="45"/>
      <c r="L8" s="172" t="s">
        <v>155</v>
      </c>
      <c r="M8" s="172"/>
      <c r="N8" s="172"/>
      <c r="O8" s="173" t="s">
        <v>156</v>
      </c>
      <c r="P8" s="173"/>
      <c r="Q8" s="173"/>
    </row>
    <row r="9" spans="1:17" s="17" customFormat="1" ht="15.75" thickBot="1" x14ac:dyDescent="0.3">
      <c r="A9" s="4" t="s">
        <v>157</v>
      </c>
      <c r="B9" s="174" t="s">
        <v>158</v>
      </c>
      <c r="C9" s="175"/>
      <c r="D9" s="5" t="s">
        <v>159</v>
      </c>
      <c r="E9" s="5" t="s">
        <v>160</v>
      </c>
      <c r="F9" s="174" t="s">
        <v>161</v>
      </c>
      <c r="G9" s="175"/>
      <c r="H9" s="5" t="s">
        <v>159</v>
      </c>
      <c r="I9" s="5" t="s">
        <v>160</v>
      </c>
      <c r="J9" s="165"/>
      <c r="K9" s="166" t="s">
        <v>157</v>
      </c>
      <c r="L9" s="46" t="s">
        <v>162</v>
      </c>
      <c r="M9" s="166" t="s">
        <v>163</v>
      </c>
      <c r="N9" s="166" t="s">
        <v>164</v>
      </c>
      <c r="O9" s="44" t="s">
        <v>165</v>
      </c>
      <c r="P9" s="167" t="s">
        <v>163</v>
      </c>
      <c r="Q9" s="167" t="s">
        <v>164</v>
      </c>
    </row>
    <row r="10" spans="1:17" s="17" customFormat="1" ht="15.75" thickBot="1" x14ac:dyDescent="0.3">
      <c r="A10" s="11" t="s">
        <v>423</v>
      </c>
      <c r="B10" s="111">
        <v>82</v>
      </c>
      <c r="C10" s="113">
        <f>B10/$B$19</f>
        <v>0.37442922374429222</v>
      </c>
      <c r="D10" s="113">
        <v>0.3</v>
      </c>
      <c r="E10" s="113">
        <v>0.42</v>
      </c>
      <c r="F10" s="111">
        <v>97</v>
      </c>
      <c r="G10" s="113">
        <f>F10/$F$19</f>
        <v>0.39591836734693875</v>
      </c>
      <c r="H10" s="113">
        <v>0.34</v>
      </c>
      <c r="I10" s="113">
        <v>0.49</v>
      </c>
      <c r="J10" s="165"/>
      <c r="K10" s="48" t="s">
        <v>423</v>
      </c>
      <c r="L10" s="126">
        <f>C10</f>
        <v>0.37442922374429222</v>
      </c>
      <c r="M10" s="117">
        <f>C10-D10</f>
        <v>7.4429223744292228E-2</v>
      </c>
      <c r="N10" s="117">
        <f>E10-C10</f>
        <v>4.5570776255707768E-2</v>
      </c>
      <c r="O10" s="127">
        <f>G10</f>
        <v>0.39591836734693875</v>
      </c>
      <c r="P10" s="119">
        <f>G10-H10</f>
        <v>5.5918367346938724E-2</v>
      </c>
      <c r="Q10" s="119">
        <f>I10-G10</f>
        <v>9.4081632653061242E-2</v>
      </c>
    </row>
    <row r="11" spans="1:17" s="17" customFormat="1" ht="15.75" thickBot="1" x14ac:dyDescent="0.3">
      <c r="A11" s="11" t="s">
        <v>424</v>
      </c>
      <c r="B11" s="111">
        <v>52</v>
      </c>
      <c r="C11" s="113">
        <f t="shared" ref="C11:C18" si="0">B11/$B$19</f>
        <v>0.23744292237442921</v>
      </c>
      <c r="D11" s="113">
        <v>0.19</v>
      </c>
      <c r="E11" s="113">
        <v>0.3</v>
      </c>
      <c r="F11" s="111">
        <v>72</v>
      </c>
      <c r="G11" s="113">
        <f t="shared" ref="G11:G18" si="1">F11/$F$19</f>
        <v>0.29387755102040819</v>
      </c>
      <c r="H11" s="113">
        <v>0.22</v>
      </c>
      <c r="I11" s="113">
        <v>0.36</v>
      </c>
      <c r="J11" s="165"/>
      <c r="K11" s="48" t="s">
        <v>424</v>
      </c>
      <c r="L11" s="126">
        <f t="shared" ref="L11:L17" si="2">C11</f>
        <v>0.23744292237442921</v>
      </c>
      <c r="M11" s="117">
        <f>C11-D11</f>
        <v>4.7442922374429208E-2</v>
      </c>
      <c r="N11" s="117">
        <f t="shared" ref="N11" si="3">E11-C11</f>
        <v>6.2557077625570778E-2</v>
      </c>
      <c r="O11" s="127">
        <f t="shared" ref="O11" si="4">G11</f>
        <v>0.29387755102040819</v>
      </c>
      <c r="P11" s="119">
        <f t="shared" ref="P11" si="5">G11-H11</f>
        <v>7.3877551020408189E-2</v>
      </c>
      <c r="Q11" s="119">
        <f t="shared" ref="Q11" si="6">I11-G11</f>
        <v>6.6122448979591797E-2</v>
      </c>
    </row>
    <row r="12" spans="1:17" s="17" customFormat="1" ht="15.75" thickBot="1" x14ac:dyDescent="0.3">
      <c r="A12" s="11" t="s">
        <v>425</v>
      </c>
      <c r="B12" s="111">
        <v>16</v>
      </c>
      <c r="C12" s="113">
        <f t="shared" si="0"/>
        <v>7.3059360730593603E-2</v>
      </c>
      <c r="D12" s="113">
        <v>0.01</v>
      </c>
      <c r="E12" s="113">
        <v>0.12</v>
      </c>
      <c r="F12" s="111">
        <v>18</v>
      </c>
      <c r="G12" s="113">
        <f t="shared" si="1"/>
        <v>7.3469387755102047E-2</v>
      </c>
      <c r="H12" s="113">
        <v>0.01</v>
      </c>
      <c r="I12" s="113">
        <v>0.12</v>
      </c>
      <c r="J12" s="165"/>
      <c r="K12" s="48" t="s">
        <v>425</v>
      </c>
      <c r="L12" s="126">
        <f t="shared" si="2"/>
        <v>7.3059360730593603E-2</v>
      </c>
      <c r="M12" s="117">
        <f>C12-D12</f>
        <v>6.3059360730593608E-2</v>
      </c>
      <c r="N12" s="117">
        <f>E12-C12</f>
        <v>4.6940639269406392E-2</v>
      </c>
      <c r="O12" s="127">
        <f>G12</f>
        <v>7.3469387755102047E-2</v>
      </c>
      <c r="P12" s="119">
        <f>G12-H12</f>
        <v>6.3469387755102052E-2</v>
      </c>
      <c r="Q12" s="119">
        <f>I12-G12</f>
        <v>4.6530612244897948E-2</v>
      </c>
    </row>
    <row r="13" spans="1:17" s="17" customFormat="1" ht="15.75" thickBot="1" x14ac:dyDescent="0.3">
      <c r="A13" s="11" t="s">
        <v>426</v>
      </c>
      <c r="B13" s="111">
        <v>12</v>
      </c>
      <c r="C13" s="113">
        <f t="shared" si="0"/>
        <v>5.4794520547945202E-2</v>
      </c>
      <c r="D13" s="113">
        <v>0.02</v>
      </c>
      <c r="E13" s="113">
        <v>0.11</v>
      </c>
      <c r="F13" s="111">
        <v>6</v>
      </c>
      <c r="G13" s="113">
        <f t="shared" si="1"/>
        <v>2.4489795918367346E-2</v>
      </c>
      <c r="H13" s="113">
        <v>1E-3</v>
      </c>
      <c r="I13" s="113">
        <v>0.05</v>
      </c>
      <c r="J13" s="165"/>
      <c r="K13" s="48" t="s">
        <v>426</v>
      </c>
      <c r="L13" s="126">
        <f t="shared" si="2"/>
        <v>5.4794520547945202E-2</v>
      </c>
      <c r="M13" s="117">
        <f t="shared" ref="M13:M17" si="7">C13-D13</f>
        <v>3.4794520547945199E-2</v>
      </c>
      <c r="N13" s="117">
        <f t="shared" ref="N13:N17" si="8">E13-C13</f>
        <v>5.5205479452054798E-2</v>
      </c>
      <c r="O13" s="127">
        <f t="shared" ref="O13:O17" si="9">G13</f>
        <v>2.4489795918367346E-2</v>
      </c>
      <c r="P13" s="119">
        <f t="shared" ref="P13:P17" si="10">G13-H13</f>
        <v>2.3489795918367345E-2</v>
      </c>
      <c r="Q13" s="119">
        <f t="shared" ref="Q13:Q17" si="11">I13-G13</f>
        <v>2.5510204081632657E-2</v>
      </c>
    </row>
    <row r="14" spans="1:17" s="17" customFormat="1" ht="15.75" thickBot="1" x14ac:dyDescent="0.3">
      <c r="A14" s="11" t="s">
        <v>427</v>
      </c>
      <c r="B14" s="111">
        <v>7</v>
      </c>
      <c r="C14" s="113">
        <f t="shared" si="0"/>
        <v>3.1963470319634701E-2</v>
      </c>
      <c r="D14" s="113">
        <v>0.01</v>
      </c>
      <c r="E14" s="113">
        <v>0.06</v>
      </c>
      <c r="F14" s="111">
        <v>13</v>
      </c>
      <c r="G14" s="113">
        <f t="shared" si="1"/>
        <v>5.3061224489795916E-2</v>
      </c>
      <c r="H14" s="113">
        <v>0.01</v>
      </c>
      <c r="I14" s="113">
        <v>0.09</v>
      </c>
      <c r="J14" s="165"/>
      <c r="K14" s="48" t="s">
        <v>427</v>
      </c>
      <c r="L14" s="126">
        <f t="shared" si="2"/>
        <v>3.1963470319634701E-2</v>
      </c>
      <c r="M14" s="117">
        <f t="shared" si="7"/>
        <v>2.1963470319634699E-2</v>
      </c>
      <c r="N14" s="117">
        <f t="shared" si="8"/>
        <v>2.8036529680365296E-2</v>
      </c>
      <c r="O14" s="127">
        <f t="shared" si="9"/>
        <v>5.3061224489795916E-2</v>
      </c>
      <c r="P14" s="119">
        <f t="shared" si="10"/>
        <v>4.3061224489795914E-2</v>
      </c>
      <c r="Q14" s="119">
        <f t="shared" si="11"/>
        <v>3.693877551020408E-2</v>
      </c>
    </row>
    <row r="15" spans="1:17" s="17" customFormat="1" ht="15.75" thickBot="1" x14ac:dyDescent="0.3">
      <c r="A15" s="11" t="s">
        <v>428</v>
      </c>
      <c r="B15" s="111">
        <v>16</v>
      </c>
      <c r="C15" s="113">
        <f t="shared" si="0"/>
        <v>7.3059360730593603E-2</v>
      </c>
      <c r="D15" s="113">
        <v>0.02</v>
      </c>
      <c r="E15" s="113">
        <v>0.14000000000000001</v>
      </c>
      <c r="F15" s="111">
        <v>8</v>
      </c>
      <c r="G15" s="113">
        <f t="shared" si="1"/>
        <v>3.2653061224489799E-2</v>
      </c>
      <c r="H15" s="113">
        <v>1E-3</v>
      </c>
      <c r="I15" s="113">
        <v>7.0000000000000007E-2</v>
      </c>
      <c r="J15" s="165"/>
      <c r="K15" s="48" t="s">
        <v>428</v>
      </c>
      <c r="L15" s="126">
        <f t="shared" si="2"/>
        <v>7.3059360730593603E-2</v>
      </c>
      <c r="M15" s="117">
        <f t="shared" si="7"/>
        <v>5.3059360730593599E-2</v>
      </c>
      <c r="N15" s="117">
        <f t="shared" si="8"/>
        <v>6.694063926940641E-2</v>
      </c>
      <c r="O15" s="127">
        <f t="shared" si="9"/>
        <v>3.2653061224489799E-2</v>
      </c>
      <c r="P15" s="119">
        <f t="shared" si="10"/>
        <v>3.1653061224489798E-2</v>
      </c>
      <c r="Q15" s="119">
        <f t="shared" si="11"/>
        <v>3.7346938775510208E-2</v>
      </c>
    </row>
    <row r="16" spans="1:17" s="17" customFormat="1" ht="15.75" thickBot="1" x14ac:dyDescent="0.3">
      <c r="A16" s="11" t="s">
        <v>429</v>
      </c>
      <c r="B16" s="111">
        <v>25</v>
      </c>
      <c r="C16" s="113">
        <f t="shared" si="0"/>
        <v>0.11415525114155251</v>
      </c>
      <c r="D16" s="113">
        <v>0.05</v>
      </c>
      <c r="E16" s="113">
        <v>0.2</v>
      </c>
      <c r="F16" s="111">
        <v>17</v>
      </c>
      <c r="G16" s="113">
        <f t="shared" si="1"/>
        <v>6.9387755102040816E-2</v>
      </c>
      <c r="H16" s="113">
        <v>0.01</v>
      </c>
      <c r="I16" s="113">
        <v>0.12</v>
      </c>
      <c r="J16" s="165"/>
      <c r="K16" s="48" t="s">
        <v>429</v>
      </c>
      <c r="L16" s="126">
        <f t="shared" si="2"/>
        <v>0.11415525114155251</v>
      </c>
      <c r="M16" s="117">
        <f t="shared" si="7"/>
        <v>6.4155251141552502E-2</v>
      </c>
      <c r="N16" s="117">
        <f t="shared" si="8"/>
        <v>8.5844748858447506E-2</v>
      </c>
      <c r="O16" s="127">
        <f t="shared" si="9"/>
        <v>6.9387755102040816E-2</v>
      </c>
      <c r="P16" s="119">
        <f t="shared" si="10"/>
        <v>5.9387755102040814E-2</v>
      </c>
      <c r="Q16" s="119">
        <f t="shared" si="11"/>
        <v>5.061224489795918E-2</v>
      </c>
    </row>
    <row r="17" spans="1:17" s="17" customFormat="1" ht="15.75" thickBot="1" x14ac:dyDescent="0.3">
      <c r="A17" s="11" t="s">
        <v>284</v>
      </c>
      <c r="B17" s="111">
        <v>6</v>
      </c>
      <c r="C17" s="113">
        <f t="shared" si="0"/>
        <v>2.7397260273972601E-2</v>
      </c>
      <c r="D17" s="113">
        <v>0.01</v>
      </c>
      <c r="E17" s="113">
        <v>0.06</v>
      </c>
      <c r="F17" s="111">
        <v>9</v>
      </c>
      <c r="G17" s="113">
        <f t="shared" si="1"/>
        <v>3.6734693877551024E-2</v>
      </c>
      <c r="H17" s="113">
        <v>0.01</v>
      </c>
      <c r="I17" s="113">
        <v>0.08</v>
      </c>
      <c r="J17" s="165"/>
      <c r="K17" s="48" t="s">
        <v>284</v>
      </c>
      <c r="L17" s="126">
        <f t="shared" si="2"/>
        <v>2.7397260273972601E-2</v>
      </c>
      <c r="M17" s="117">
        <f t="shared" si="7"/>
        <v>1.7397260273972599E-2</v>
      </c>
      <c r="N17" s="117">
        <f t="shared" si="8"/>
        <v>3.2602739726027397E-2</v>
      </c>
      <c r="O17" s="127">
        <f t="shared" si="9"/>
        <v>3.6734693877551024E-2</v>
      </c>
      <c r="P17" s="119">
        <f t="shared" si="10"/>
        <v>2.6734693877551022E-2</v>
      </c>
      <c r="Q17" s="119">
        <f t="shared" si="11"/>
        <v>4.3265306122448978E-2</v>
      </c>
    </row>
    <row r="18" spans="1:17" s="17" customFormat="1" ht="15.75" thickBot="1" x14ac:dyDescent="0.3">
      <c r="A18" s="11" t="s">
        <v>230</v>
      </c>
      <c r="B18" s="111">
        <v>3</v>
      </c>
      <c r="C18" s="113">
        <f t="shared" si="0"/>
        <v>1.3698630136986301E-2</v>
      </c>
      <c r="D18" s="113">
        <v>1E-3</v>
      </c>
      <c r="E18" s="113">
        <v>0.04</v>
      </c>
      <c r="F18" s="111">
        <v>5</v>
      </c>
      <c r="G18" s="113">
        <f t="shared" si="1"/>
        <v>2.0408163265306121E-2</v>
      </c>
      <c r="H18" s="113">
        <v>1E-3</v>
      </c>
      <c r="I18" s="113">
        <v>0.04</v>
      </c>
      <c r="J18" s="165"/>
      <c r="K18" s="48" t="s">
        <v>230</v>
      </c>
      <c r="L18" s="126">
        <f>C18</f>
        <v>1.3698630136986301E-2</v>
      </c>
      <c r="M18" s="117">
        <f t="shared" ref="M18" si="12">C18-D18</f>
        <v>1.26986301369863E-2</v>
      </c>
      <c r="N18" s="117">
        <f t="shared" ref="N18" si="13">E18-C18</f>
        <v>2.63013698630137E-2</v>
      </c>
      <c r="O18" s="127">
        <f t="shared" ref="O18" si="14">G18</f>
        <v>2.0408163265306121E-2</v>
      </c>
      <c r="P18" s="119">
        <f t="shared" ref="P18" si="15">G18-H18</f>
        <v>1.940816326530612E-2</v>
      </c>
      <c r="Q18" s="119">
        <f t="shared" ref="Q18" si="16">I18-G18</f>
        <v>1.959183673469388E-2</v>
      </c>
    </row>
    <row r="19" spans="1:17" s="17" customFormat="1" ht="15.75" thickBot="1" x14ac:dyDescent="0.3">
      <c r="A19" s="20" t="s">
        <v>168</v>
      </c>
      <c r="B19" s="111">
        <f>SUM(B10:B18)</f>
        <v>219</v>
      </c>
      <c r="C19" s="113"/>
      <c r="D19" s="113"/>
      <c r="E19" s="113"/>
      <c r="F19" s="111">
        <f>SUM(F10:F18)</f>
        <v>245</v>
      </c>
      <c r="G19" s="113"/>
      <c r="H19" s="116"/>
      <c r="I19" s="116"/>
      <c r="J19" s="165"/>
      <c r="K19" s="73" t="s">
        <v>168</v>
      </c>
      <c r="L19" s="132">
        <f>SUM(L10:L18)</f>
        <v>0.99999999999999978</v>
      </c>
      <c r="M19" s="132"/>
      <c r="N19" s="133"/>
      <c r="O19" s="134">
        <f>SUM(O10:O18)</f>
        <v>1</v>
      </c>
      <c r="P19" s="135"/>
      <c r="Q19" s="134"/>
    </row>
    <row r="22" spans="1:17" s="13" customFormat="1" ht="22.5" x14ac:dyDescent="0.3">
      <c r="A22" s="12" t="s">
        <v>430</v>
      </c>
      <c r="B22" s="171"/>
      <c r="C22" s="171"/>
      <c r="D22" s="171"/>
      <c r="E22" s="171"/>
      <c r="F22" s="171"/>
      <c r="G22" s="171"/>
      <c r="H22" s="171"/>
      <c r="I22" s="171"/>
      <c r="J22" s="171"/>
      <c r="K22" s="171"/>
      <c r="L22" s="171"/>
      <c r="M22" s="171"/>
      <c r="N22" s="171"/>
      <c r="O22" s="171"/>
      <c r="P22" s="171"/>
      <c r="Q22" s="171"/>
    </row>
    <row r="23" spans="1:17" s="17" customFormat="1" x14ac:dyDescent="0.25">
      <c r="A23" s="2" t="s">
        <v>431</v>
      </c>
      <c r="B23" s="165"/>
      <c r="C23" s="165"/>
      <c r="D23" s="165"/>
      <c r="E23" s="165"/>
      <c r="F23" s="165"/>
      <c r="G23" s="165"/>
      <c r="H23" s="165"/>
      <c r="I23" s="165"/>
      <c r="J23" s="165"/>
      <c r="K23" s="165"/>
      <c r="L23" s="165"/>
      <c r="M23" s="165"/>
      <c r="N23" s="165"/>
      <c r="O23" s="165"/>
      <c r="P23" s="165"/>
      <c r="Q23" s="165"/>
    </row>
    <row r="24" spans="1:17" s="17" customFormat="1" x14ac:dyDescent="0.25">
      <c r="A24" s="19" t="s">
        <v>432</v>
      </c>
      <c r="B24" s="171"/>
      <c r="C24" s="171"/>
      <c r="D24" s="171"/>
      <c r="E24" s="171"/>
      <c r="F24" s="171"/>
      <c r="G24" s="165"/>
      <c r="H24" s="165"/>
      <c r="I24" s="165"/>
      <c r="J24" s="165"/>
      <c r="K24"/>
      <c r="L24" s="165"/>
      <c r="M24" s="165"/>
      <c r="N24" s="165"/>
      <c r="O24" s="165"/>
      <c r="P24" s="165"/>
      <c r="Q24" s="165"/>
    </row>
    <row r="25" spans="1:17" s="17" customFormat="1" ht="15.75" thickBot="1" x14ac:dyDescent="0.3">
      <c r="A25" s="171"/>
      <c r="B25" s="171"/>
      <c r="C25" s="171"/>
      <c r="D25" s="171"/>
      <c r="E25" s="171"/>
      <c r="F25" s="171"/>
      <c r="G25" s="165"/>
      <c r="H25" s="165"/>
      <c r="I25" s="165"/>
      <c r="J25" s="165"/>
      <c r="K25" s="45"/>
      <c r="L25" s="172" t="s">
        <v>155</v>
      </c>
      <c r="M25" s="172"/>
      <c r="N25" s="172"/>
      <c r="O25" s="173" t="s">
        <v>156</v>
      </c>
      <c r="P25" s="173"/>
      <c r="Q25" s="173"/>
    </row>
    <row r="26" spans="1:17" s="17" customFormat="1" ht="15.75" thickBot="1" x14ac:dyDescent="0.3">
      <c r="A26" s="4" t="s">
        <v>157</v>
      </c>
      <c r="B26" s="174" t="s">
        <v>158</v>
      </c>
      <c r="C26" s="175"/>
      <c r="D26" s="5" t="s">
        <v>159</v>
      </c>
      <c r="E26" s="5" t="s">
        <v>160</v>
      </c>
      <c r="F26" s="174" t="s">
        <v>161</v>
      </c>
      <c r="G26" s="175"/>
      <c r="H26" s="5" t="s">
        <v>159</v>
      </c>
      <c r="I26" s="5" t="s">
        <v>160</v>
      </c>
      <c r="J26" s="165"/>
      <c r="K26" s="166" t="s">
        <v>157</v>
      </c>
      <c r="L26" s="46" t="s">
        <v>162</v>
      </c>
      <c r="M26" s="166" t="s">
        <v>163</v>
      </c>
      <c r="N26" s="166" t="s">
        <v>164</v>
      </c>
      <c r="O26" s="44" t="s">
        <v>165</v>
      </c>
      <c r="P26" s="167" t="s">
        <v>163</v>
      </c>
      <c r="Q26" s="167" t="s">
        <v>164</v>
      </c>
    </row>
    <row r="27" spans="1:17" s="17" customFormat="1" ht="15.75" thickBot="1" x14ac:dyDescent="0.3">
      <c r="A27" s="11" t="s">
        <v>433</v>
      </c>
      <c r="B27" s="111">
        <v>16</v>
      </c>
      <c r="C27" s="113">
        <f>B27/$B$41</f>
        <v>7.8431372549019607E-2</v>
      </c>
      <c r="D27" s="113">
        <v>0.02</v>
      </c>
      <c r="E27" s="113">
        <v>0.12</v>
      </c>
      <c r="F27" s="111">
        <v>12</v>
      </c>
      <c r="G27" s="113">
        <f>F27/$F$41</f>
        <v>5.7142857142857141E-2</v>
      </c>
      <c r="H27" s="113">
        <v>0.01</v>
      </c>
      <c r="I27" s="113">
        <v>0.11</v>
      </c>
      <c r="J27" s="165"/>
      <c r="K27" s="48" t="s">
        <v>433</v>
      </c>
      <c r="L27" s="126">
        <f>C27</f>
        <v>7.8431372549019607E-2</v>
      </c>
      <c r="M27" s="117">
        <f>C27-D27</f>
        <v>5.8431372549019603E-2</v>
      </c>
      <c r="N27" s="117">
        <f>E27-C27</f>
        <v>4.1568627450980389E-2</v>
      </c>
      <c r="O27" s="127">
        <f>G27</f>
        <v>5.7142857142857141E-2</v>
      </c>
      <c r="P27" s="119">
        <f>G27-H27</f>
        <v>4.7142857142857139E-2</v>
      </c>
      <c r="Q27" s="119">
        <f>I27-G27</f>
        <v>5.2857142857142859E-2</v>
      </c>
    </row>
    <row r="28" spans="1:17" s="17" customFormat="1" ht="39.75" thickBot="1" x14ac:dyDescent="0.3">
      <c r="A28" s="11" t="s">
        <v>434</v>
      </c>
      <c r="B28" s="111">
        <v>12</v>
      </c>
      <c r="C28" s="113">
        <f t="shared" ref="C28:C40" si="17">B28/$B$41</f>
        <v>5.8823529411764705E-2</v>
      </c>
      <c r="D28" s="113">
        <v>0.01</v>
      </c>
      <c r="E28" s="113">
        <v>0.11</v>
      </c>
      <c r="F28" s="111">
        <v>23</v>
      </c>
      <c r="G28" s="113">
        <f t="shared" ref="G28:G40" si="18">F28/$F$41</f>
        <v>0.10952380952380952</v>
      </c>
      <c r="H28" s="113">
        <v>7.0000000000000007E-2</v>
      </c>
      <c r="I28" s="113">
        <v>0.19</v>
      </c>
      <c r="J28" s="165"/>
      <c r="K28" s="48" t="s">
        <v>434</v>
      </c>
      <c r="L28" s="126">
        <f t="shared" ref="L28:L34" si="19">C28</f>
        <v>5.8823529411764705E-2</v>
      </c>
      <c r="M28" s="117">
        <f>C28-D28</f>
        <v>4.8823529411764703E-2</v>
      </c>
      <c r="N28" s="117">
        <f t="shared" ref="N28" si="20">E28-C28</f>
        <v>5.1176470588235295E-2</v>
      </c>
      <c r="O28" s="127">
        <f t="shared" ref="O28" si="21">G28</f>
        <v>0.10952380952380952</v>
      </c>
      <c r="P28" s="119">
        <f t="shared" ref="P28" si="22">G28-H28</f>
        <v>3.9523809523809517E-2</v>
      </c>
      <c r="Q28" s="119">
        <f t="shared" ref="Q28" si="23">I28-G28</f>
        <v>8.0476190476190479E-2</v>
      </c>
    </row>
    <row r="29" spans="1:17" s="17" customFormat="1" ht="27" thickBot="1" x14ac:dyDescent="0.3">
      <c r="A29" s="11" t="s">
        <v>435</v>
      </c>
      <c r="B29" s="111">
        <v>23</v>
      </c>
      <c r="C29" s="113">
        <f t="shared" si="17"/>
        <v>0.11274509803921569</v>
      </c>
      <c r="D29" s="113">
        <v>7.0000000000000007E-2</v>
      </c>
      <c r="E29" s="113">
        <v>0.19</v>
      </c>
      <c r="F29" s="111">
        <v>28</v>
      </c>
      <c r="G29" s="113">
        <f t="shared" si="18"/>
        <v>0.13333333333333333</v>
      </c>
      <c r="H29" s="113">
        <v>0.09</v>
      </c>
      <c r="I29" s="113">
        <v>0.2</v>
      </c>
      <c r="J29" s="165"/>
      <c r="K29" s="48" t="s">
        <v>435</v>
      </c>
      <c r="L29" s="126">
        <f t="shared" si="19"/>
        <v>0.11274509803921569</v>
      </c>
      <c r="M29" s="117">
        <f>C29-D29</f>
        <v>4.2745098039215682E-2</v>
      </c>
      <c r="N29" s="117">
        <f>E29-C29</f>
        <v>7.7254901960784314E-2</v>
      </c>
      <c r="O29" s="127">
        <f>G29</f>
        <v>0.13333333333333333</v>
      </c>
      <c r="P29" s="119">
        <f>G29-H29</f>
        <v>4.3333333333333335E-2</v>
      </c>
      <c r="Q29" s="119">
        <f>I29-G29</f>
        <v>6.666666666666668E-2</v>
      </c>
    </row>
    <row r="30" spans="1:17" s="17" customFormat="1" ht="27" thickBot="1" x14ac:dyDescent="0.3">
      <c r="A30" s="11" t="s">
        <v>436</v>
      </c>
      <c r="B30" s="111">
        <v>14</v>
      </c>
      <c r="C30" s="113">
        <f t="shared" si="17"/>
        <v>6.8627450980392163E-2</v>
      </c>
      <c r="D30" s="113">
        <v>0.02</v>
      </c>
      <c r="E30" s="113">
        <v>0.14000000000000001</v>
      </c>
      <c r="F30" s="111">
        <v>9</v>
      </c>
      <c r="G30" s="113">
        <f t="shared" si="18"/>
        <v>4.2857142857142858E-2</v>
      </c>
      <c r="H30" s="113">
        <v>0.01</v>
      </c>
      <c r="I30" s="113">
        <v>7.0000000000000007E-2</v>
      </c>
      <c r="J30" s="165"/>
      <c r="K30" s="48" t="s">
        <v>436</v>
      </c>
      <c r="L30" s="126">
        <f t="shared" si="19"/>
        <v>6.8627450980392163E-2</v>
      </c>
      <c r="M30" s="117">
        <f t="shared" ref="M30:M35" si="24">C30-D30</f>
        <v>4.8627450980392159E-2</v>
      </c>
      <c r="N30" s="117">
        <f t="shared" ref="N30:N35" si="25">E30-C30</f>
        <v>7.137254901960785E-2</v>
      </c>
      <c r="O30" s="127">
        <f t="shared" ref="O30:O35" si="26">G30</f>
        <v>4.2857142857142858E-2</v>
      </c>
      <c r="P30" s="119">
        <f t="shared" ref="P30:P35" si="27">G30-H30</f>
        <v>3.2857142857142856E-2</v>
      </c>
      <c r="Q30" s="119">
        <f t="shared" ref="Q30:Q35" si="28">I30-G30</f>
        <v>2.7142857142857149E-2</v>
      </c>
    </row>
    <row r="31" spans="1:17" s="17" customFormat="1" ht="27" thickBot="1" x14ac:dyDescent="0.3">
      <c r="A31" s="11" t="s">
        <v>437</v>
      </c>
      <c r="B31" s="111">
        <v>16</v>
      </c>
      <c r="C31" s="113">
        <f t="shared" si="17"/>
        <v>7.8431372549019607E-2</v>
      </c>
      <c r="D31" s="113">
        <v>0.02</v>
      </c>
      <c r="E31" s="113">
        <v>0.12</v>
      </c>
      <c r="F31" s="111">
        <v>18</v>
      </c>
      <c r="G31" s="113">
        <f t="shared" si="18"/>
        <v>8.5714285714285715E-2</v>
      </c>
      <c r="H31" s="113">
        <v>0.02</v>
      </c>
      <c r="I31" s="113">
        <v>0.15</v>
      </c>
      <c r="J31" s="165"/>
      <c r="K31" s="48" t="s">
        <v>437</v>
      </c>
      <c r="L31" s="126">
        <f t="shared" si="19"/>
        <v>7.8431372549019607E-2</v>
      </c>
      <c r="M31" s="117">
        <f t="shared" si="24"/>
        <v>5.8431372549019603E-2</v>
      </c>
      <c r="N31" s="117">
        <f t="shared" si="25"/>
        <v>4.1568627450980389E-2</v>
      </c>
      <c r="O31" s="127">
        <f t="shared" si="26"/>
        <v>8.5714285714285715E-2</v>
      </c>
      <c r="P31" s="119">
        <f t="shared" si="27"/>
        <v>6.5714285714285711E-2</v>
      </c>
      <c r="Q31" s="119">
        <f t="shared" si="28"/>
        <v>6.4285714285714279E-2</v>
      </c>
    </row>
    <row r="32" spans="1:17" s="17" customFormat="1" ht="15.75" thickBot="1" x14ac:dyDescent="0.3">
      <c r="A32" s="11" t="s">
        <v>438</v>
      </c>
      <c r="B32" s="111">
        <v>9</v>
      </c>
      <c r="C32" s="113">
        <f t="shared" si="17"/>
        <v>4.4117647058823532E-2</v>
      </c>
      <c r="D32" s="113">
        <v>0.01</v>
      </c>
      <c r="E32" s="113">
        <v>7.0000000000000007E-2</v>
      </c>
      <c r="F32" s="111">
        <v>5</v>
      </c>
      <c r="G32" s="113">
        <f t="shared" si="18"/>
        <v>2.3809523809523808E-2</v>
      </c>
      <c r="H32" s="113">
        <v>1E-3</v>
      </c>
      <c r="I32" s="113">
        <v>0.04</v>
      </c>
      <c r="J32" s="165"/>
      <c r="K32" s="48" t="s">
        <v>438</v>
      </c>
      <c r="L32" s="126">
        <f t="shared" si="19"/>
        <v>4.4117647058823532E-2</v>
      </c>
      <c r="M32" s="117">
        <f t="shared" si="24"/>
        <v>3.411764705882353E-2</v>
      </c>
      <c r="N32" s="117">
        <f t="shared" si="25"/>
        <v>2.5882352941176474E-2</v>
      </c>
      <c r="O32" s="127">
        <f t="shared" si="26"/>
        <v>2.3809523809523808E-2</v>
      </c>
      <c r="P32" s="119">
        <f t="shared" si="27"/>
        <v>2.2809523809523807E-2</v>
      </c>
      <c r="Q32" s="119">
        <f t="shared" si="28"/>
        <v>1.6190476190476193E-2</v>
      </c>
    </row>
    <row r="33" spans="1:17" s="17" customFormat="1" ht="27" thickBot="1" x14ac:dyDescent="0.3">
      <c r="A33" s="11" t="s">
        <v>439</v>
      </c>
      <c r="B33" s="111">
        <v>13</v>
      </c>
      <c r="C33" s="113">
        <f t="shared" si="17"/>
        <v>6.3725490196078427E-2</v>
      </c>
      <c r="D33" s="113">
        <v>0.01</v>
      </c>
      <c r="E33" s="113">
        <v>0.11</v>
      </c>
      <c r="F33" s="111">
        <v>32</v>
      </c>
      <c r="G33" s="113">
        <f t="shared" si="18"/>
        <v>0.15238095238095239</v>
      </c>
      <c r="H33" s="113">
        <v>0.1</v>
      </c>
      <c r="I33" s="113">
        <v>0.22</v>
      </c>
      <c r="J33" s="165"/>
      <c r="K33" s="48" t="s">
        <v>439</v>
      </c>
      <c r="L33" s="126">
        <f t="shared" si="19"/>
        <v>6.3725490196078427E-2</v>
      </c>
      <c r="M33" s="117">
        <f t="shared" si="24"/>
        <v>5.3725490196078425E-2</v>
      </c>
      <c r="N33" s="117">
        <f t="shared" si="25"/>
        <v>4.6274509803921574E-2</v>
      </c>
      <c r="O33" s="127">
        <f t="shared" si="26"/>
        <v>0.15238095238095239</v>
      </c>
      <c r="P33" s="119">
        <f t="shared" si="27"/>
        <v>5.2380952380952389E-2</v>
      </c>
      <c r="Q33" s="119">
        <f t="shared" si="28"/>
        <v>6.7619047619047606E-2</v>
      </c>
    </row>
    <row r="34" spans="1:17" s="17" customFormat="1" ht="15.75" thickBot="1" x14ac:dyDescent="0.3">
      <c r="A34" s="11" t="s">
        <v>440</v>
      </c>
      <c r="B34" s="111">
        <v>32</v>
      </c>
      <c r="C34" s="113">
        <f t="shared" si="17"/>
        <v>0.15686274509803921</v>
      </c>
      <c r="D34" s="113">
        <v>0.09</v>
      </c>
      <c r="E34" s="113">
        <v>0.24</v>
      </c>
      <c r="F34" s="111">
        <v>12</v>
      </c>
      <c r="G34" s="113">
        <f t="shared" si="18"/>
        <v>5.7142857142857141E-2</v>
      </c>
      <c r="H34" s="113">
        <v>0.02</v>
      </c>
      <c r="I34" s="113">
        <v>0.11</v>
      </c>
      <c r="J34" s="165"/>
      <c r="K34" s="48" t="s">
        <v>440</v>
      </c>
      <c r="L34" s="126">
        <f t="shared" si="19"/>
        <v>0.15686274509803921</v>
      </c>
      <c r="M34" s="117">
        <f t="shared" si="24"/>
        <v>6.6862745098039217E-2</v>
      </c>
      <c r="N34" s="117">
        <f t="shared" si="25"/>
        <v>8.3137254901960778E-2</v>
      </c>
      <c r="O34" s="127">
        <f t="shared" si="26"/>
        <v>5.7142857142857141E-2</v>
      </c>
      <c r="P34" s="119">
        <f t="shared" si="27"/>
        <v>3.7142857142857144E-2</v>
      </c>
      <c r="Q34" s="119">
        <f t="shared" si="28"/>
        <v>5.2857142857142859E-2</v>
      </c>
    </row>
    <row r="35" spans="1:17" s="17" customFormat="1" ht="15.75" thickBot="1" x14ac:dyDescent="0.3">
      <c r="A35" s="11" t="s">
        <v>441</v>
      </c>
      <c r="B35" s="111">
        <v>25</v>
      </c>
      <c r="C35" s="113">
        <f t="shared" si="17"/>
        <v>0.12254901960784313</v>
      </c>
      <c r="D35" s="113">
        <v>0.08</v>
      </c>
      <c r="E35" s="113">
        <v>0.17</v>
      </c>
      <c r="F35" s="111">
        <v>42</v>
      </c>
      <c r="G35" s="113">
        <f t="shared" si="18"/>
        <v>0.2</v>
      </c>
      <c r="H35" s="113">
        <v>0.13</v>
      </c>
      <c r="I35" s="113">
        <v>0.25</v>
      </c>
      <c r="J35" s="165"/>
      <c r="K35" s="48" t="s">
        <v>441</v>
      </c>
      <c r="L35" s="126">
        <f>C35</f>
        <v>0.12254901960784313</v>
      </c>
      <c r="M35" s="117">
        <f t="shared" si="24"/>
        <v>4.254901960784313E-2</v>
      </c>
      <c r="N35" s="117">
        <f t="shared" si="25"/>
        <v>4.745098039215688E-2</v>
      </c>
      <c r="O35" s="127">
        <f t="shared" si="26"/>
        <v>0.2</v>
      </c>
      <c r="P35" s="119">
        <f t="shared" si="27"/>
        <v>7.0000000000000007E-2</v>
      </c>
      <c r="Q35" s="119">
        <f t="shared" si="28"/>
        <v>4.9999999999999989E-2</v>
      </c>
    </row>
    <row r="36" spans="1:17" s="17" customFormat="1" ht="15.75" thickBot="1" x14ac:dyDescent="0.3">
      <c r="A36" s="11" t="s">
        <v>442</v>
      </c>
      <c r="B36" s="111">
        <v>11</v>
      </c>
      <c r="C36" s="113">
        <f t="shared" si="17"/>
        <v>5.3921568627450983E-2</v>
      </c>
      <c r="D36" s="113">
        <v>0.01</v>
      </c>
      <c r="E36" s="113">
        <v>0.11</v>
      </c>
      <c r="F36" s="111">
        <v>6</v>
      </c>
      <c r="G36" s="113">
        <f t="shared" si="18"/>
        <v>2.8571428571428571E-2</v>
      </c>
      <c r="H36" s="113">
        <v>1E-3</v>
      </c>
      <c r="I36" s="113">
        <v>0.06</v>
      </c>
      <c r="J36" s="165"/>
      <c r="K36" s="48" t="s">
        <v>442</v>
      </c>
      <c r="L36" s="126">
        <f t="shared" ref="L36:L40" si="29">C36</f>
        <v>5.3921568627450983E-2</v>
      </c>
      <c r="M36" s="117">
        <f t="shared" ref="M36:M40" si="30">C36-D36</f>
        <v>4.3921568627450981E-2</v>
      </c>
      <c r="N36" s="117">
        <f t="shared" ref="N36:N40" si="31">E36-C36</f>
        <v>5.6078431372549017E-2</v>
      </c>
      <c r="O36" s="127">
        <f t="shared" ref="O36:O40" si="32">G36</f>
        <v>2.8571428571428571E-2</v>
      </c>
      <c r="P36" s="119">
        <f t="shared" ref="P36:P40" si="33">G36-H36</f>
        <v>2.757142857142857E-2</v>
      </c>
      <c r="Q36" s="119">
        <f t="shared" ref="Q36:Q40" si="34">I36-G36</f>
        <v>3.1428571428571431E-2</v>
      </c>
    </row>
    <row r="37" spans="1:17" s="17" customFormat="1" ht="15.75" thickBot="1" x14ac:dyDescent="0.3">
      <c r="A37" s="11" t="s">
        <v>443</v>
      </c>
      <c r="B37" s="111">
        <v>8</v>
      </c>
      <c r="C37" s="113">
        <f t="shared" si="17"/>
        <v>3.9215686274509803E-2</v>
      </c>
      <c r="D37" s="113">
        <v>0.01</v>
      </c>
      <c r="E37" s="113">
        <v>7.0000000000000007E-2</v>
      </c>
      <c r="F37" s="111">
        <v>4</v>
      </c>
      <c r="G37" s="113">
        <f t="shared" si="18"/>
        <v>1.9047619047619049E-2</v>
      </c>
      <c r="H37" s="113">
        <v>1E-3</v>
      </c>
      <c r="I37" s="113">
        <v>0.05</v>
      </c>
      <c r="J37" s="165"/>
      <c r="K37" s="48" t="s">
        <v>443</v>
      </c>
      <c r="L37" s="126">
        <f t="shared" si="29"/>
        <v>3.9215686274509803E-2</v>
      </c>
      <c r="M37" s="117">
        <f t="shared" si="30"/>
        <v>2.9215686274509801E-2</v>
      </c>
      <c r="N37" s="117">
        <f t="shared" si="31"/>
        <v>3.0784313725490203E-2</v>
      </c>
      <c r="O37" s="127">
        <f t="shared" si="32"/>
        <v>1.9047619047619049E-2</v>
      </c>
      <c r="P37" s="119">
        <f t="shared" si="33"/>
        <v>1.8047619047619048E-2</v>
      </c>
      <c r="Q37" s="119">
        <f t="shared" si="34"/>
        <v>3.0952380952380953E-2</v>
      </c>
    </row>
    <row r="38" spans="1:17" s="17" customFormat="1" ht="15.75" thickBot="1" x14ac:dyDescent="0.3">
      <c r="A38" s="11" t="s">
        <v>444</v>
      </c>
      <c r="B38" s="111">
        <v>20</v>
      </c>
      <c r="C38" s="113">
        <f t="shared" si="17"/>
        <v>9.8039215686274508E-2</v>
      </c>
      <c r="D38" s="113">
        <v>0.06</v>
      </c>
      <c r="E38" s="113">
        <v>0.17</v>
      </c>
      <c r="F38" s="111">
        <v>15</v>
      </c>
      <c r="G38" s="113">
        <f t="shared" si="18"/>
        <v>7.1428571428571425E-2</v>
      </c>
      <c r="H38" s="113">
        <v>0.01</v>
      </c>
      <c r="I38" s="113">
        <v>0.13</v>
      </c>
      <c r="J38" s="165"/>
      <c r="K38" s="48" t="s">
        <v>444</v>
      </c>
      <c r="L38" s="126">
        <f t="shared" si="29"/>
        <v>9.8039215686274508E-2</v>
      </c>
      <c r="M38" s="117">
        <f t="shared" si="30"/>
        <v>3.8039215686274511E-2</v>
      </c>
      <c r="N38" s="117">
        <f t="shared" si="31"/>
        <v>7.1960784313725504E-2</v>
      </c>
      <c r="O38" s="127">
        <f t="shared" si="32"/>
        <v>7.1428571428571425E-2</v>
      </c>
      <c r="P38" s="119">
        <f t="shared" si="33"/>
        <v>6.1428571428571423E-2</v>
      </c>
      <c r="Q38" s="119">
        <f t="shared" si="34"/>
        <v>5.857142857142858E-2</v>
      </c>
    </row>
    <row r="39" spans="1:17" s="17" customFormat="1" ht="15.75" thickBot="1" x14ac:dyDescent="0.3">
      <c r="A39" s="11" t="s">
        <v>284</v>
      </c>
      <c r="B39" s="111">
        <v>4</v>
      </c>
      <c r="C39" s="113">
        <f t="shared" si="17"/>
        <v>1.9607843137254902E-2</v>
      </c>
      <c r="D39" s="113">
        <v>1E-3</v>
      </c>
      <c r="E39" s="113">
        <v>0.04</v>
      </c>
      <c r="F39" s="111">
        <v>2</v>
      </c>
      <c r="G39" s="113">
        <f t="shared" si="18"/>
        <v>9.5238095238095247E-3</v>
      </c>
      <c r="H39" s="113">
        <v>1E-3</v>
      </c>
      <c r="I39" s="113">
        <v>0.03</v>
      </c>
      <c r="J39" s="165"/>
      <c r="K39" s="48" t="s">
        <v>284</v>
      </c>
      <c r="L39" s="126">
        <f>C39</f>
        <v>1.9607843137254902E-2</v>
      </c>
      <c r="M39" s="117">
        <f t="shared" si="30"/>
        <v>1.8607843137254901E-2</v>
      </c>
      <c r="N39" s="117">
        <f t="shared" si="31"/>
        <v>2.0392156862745099E-2</v>
      </c>
      <c r="O39" s="127">
        <f t="shared" si="32"/>
        <v>9.5238095238095247E-3</v>
      </c>
      <c r="P39" s="119">
        <f t="shared" si="33"/>
        <v>8.5238095238095238E-3</v>
      </c>
      <c r="Q39" s="119">
        <f t="shared" si="34"/>
        <v>2.0476190476190474E-2</v>
      </c>
    </row>
    <row r="40" spans="1:17" s="17" customFormat="1" ht="15.75" thickBot="1" x14ac:dyDescent="0.3">
      <c r="A40" s="11" t="s">
        <v>230</v>
      </c>
      <c r="B40" s="111">
        <v>1</v>
      </c>
      <c r="C40" s="113">
        <f t="shared" si="17"/>
        <v>4.9019607843137254E-3</v>
      </c>
      <c r="D40" s="113">
        <v>0</v>
      </c>
      <c r="E40" s="113">
        <v>0</v>
      </c>
      <c r="F40" s="111">
        <v>2</v>
      </c>
      <c r="G40" s="113">
        <f t="shared" si="18"/>
        <v>9.5238095238095247E-3</v>
      </c>
      <c r="H40" s="113">
        <v>0</v>
      </c>
      <c r="I40" s="113">
        <v>0.03</v>
      </c>
      <c r="J40" s="165"/>
      <c r="K40" s="48" t="s">
        <v>230</v>
      </c>
      <c r="L40" s="126">
        <f t="shared" si="29"/>
        <v>4.9019607843137254E-3</v>
      </c>
      <c r="M40" s="117">
        <f t="shared" si="30"/>
        <v>4.9019607843137254E-3</v>
      </c>
      <c r="N40" s="117">
        <f t="shared" si="31"/>
        <v>-4.9019607843137254E-3</v>
      </c>
      <c r="O40" s="127">
        <f t="shared" si="32"/>
        <v>9.5238095238095247E-3</v>
      </c>
      <c r="P40" s="119">
        <f t="shared" si="33"/>
        <v>9.5238095238095247E-3</v>
      </c>
      <c r="Q40" s="119">
        <f t="shared" si="34"/>
        <v>2.0476190476190474E-2</v>
      </c>
    </row>
    <row r="41" spans="1:17" s="17" customFormat="1" ht="15.75" thickBot="1" x14ac:dyDescent="0.3">
      <c r="A41" s="20" t="s">
        <v>168</v>
      </c>
      <c r="B41" s="111">
        <f>SUM(B27:B40)</f>
        <v>204</v>
      </c>
      <c r="C41" s="113"/>
      <c r="D41" s="116"/>
      <c r="E41" s="116"/>
      <c r="F41" s="111">
        <f>SUM(F27:F40)</f>
        <v>210</v>
      </c>
      <c r="G41" s="113"/>
      <c r="H41" s="116"/>
      <c r="I41" s="116"/>
      <c r="J41" s="165"/>
      <c r="K41" s="73" t="s">
        <v>168</v>
      </c>
      <c r="L41" s="132">
        <f>SUM(L27:L40)</f>
        <v>1</v>
      </c>
      <c r="M41" s="132"/>
      <c r="N41" s="133"/>
      <c r="O41" s="134">
        <f>SUM(O27:O40)</f>
        <v>1</v>
      </c>
      <c r="P41" s="135"/>
      <c r="Q41" s="134"/>
    </row>
    <row r="43" spans="1:17" s="13" customFormat="1" ht="22.5" x14ac:dyDescent="0.3">
      <c r="A43" s="12" t="s">
        <v>445</v>
      </c>
      <c r="B43" s="171"/>
      <c r="C43" s="171"/>
      <c r="D43" s="171"/>
      <c r="E43" s="171"/>
      <c r="F43" s="171"/>
      <c r="G43" s="171"/>
      <c r="H43" s="171"/>
      <c r="I43" s="171"/>
      <c r="J43" s="171"/>
      <c r="K43" s="171"/>
      <c r="L43" s="171"/>
      <c r="M43" s="171"/>
      <c r="N43" s="171"/>
      <c r="O43" s="171"/>
      <c r="P43" s="171"/>
      <c r="Q43" s="171"/>
    </row>
    <row r="44" spans="1:17" s="17" customFormat="1" x14ac:dyDescent="0.25">
      <c r="A44" s="2" t="s">
        <v>446</v>
      </c>
      <c r="B44" s="165"/>
      <c r="C44" s="165"/>
      <c r="D44" s="165"/>
      <c r="E44" s="165"/>
      <c r="F44" s="165"/>
      <c r="G44" s="165"/>
      <c r="H44" s="165"/>
      <c r="I44" s="165"/>
      <c r="J44" s="165"/>
      <c r="K44" s="165"/>
      <c r="L44" s="165"/>
      <c r="M44" s="165"/>
      <c r="N44" s="165"/>
      <c r="O44" s="165"/>
      <c r="P44" s="165"/>
      <c r="Q44" s="165"/>
    </row>
    <row r="45" spans="1:17" s="17" customFormat="1" x14ac:dyDescent="0.25">
      <c r="A45" s="19" t="s">
        <v>447</v>
      </c>
      <c r="B45" s="171"/>
      <c r="C45" s="171"/>
      <c r="D45" s="171"/>
      <c r="E45" s="171"/>
      <c r="F45" s="171"/>
      <c r="G45" s="165"/>
      <c r="H45" s="165"/>
      <c r="I45" s="165"/>
      <c r="J45" s="165"/>
      <c r="K45"/>
      <c r="L45" s="165"/>
      <c r="M45" s="165"/>
      <c r="N45" s="165"/>
      <c r="O45" s="165"/>
      <c r="P45" s="165"/>
      <c r="Q45" s="165"/>
    </row>
    <row r="46" spans="1:17" s="17" customFormat="1" ht="15.75" thickBot="1" x14ac:dyDescent="0.3">
      <c r="A46" s="171"/>
      <c r="B46" s="171"/>
      <c r="C46" s="171"/>
      <c r="D46" s="171"/>
      <c r="E46" s="171"/>
      <c r="F46" s="171"/>
      <c r="G46" s="165"/>
      <c r="H46" s="165"/>
      <c r="I46" s="165"/>
      <c r="J46" s="165"/>
      <c r="K46" s="45"/>
      <c r="L46" s="172" t="s">
        <v>155</v>
      </c>
      <c r="M46" s="172"/>
      <c r="N46" s="172"/>
      <c r="O46" s="173" t="s">
        <v>156</v>
      </c>
      <c r="P46" s="173"/>
      <c r="Q46" s="173"/>
    </row>
    <row r="47" spans="1:17" s="17" customFormat="1" ht="15.75" thickBot="1" x14ac:dyDescent="0.3">
      <c r="A47" s="4" t="s">
        <v>157</v>
      </c>
      <c r="B47" s="174" t="s">
        <v>158</v>
      </c>
      <c r="C47" s="175"/>
      <c r="D47" s="5" t="s">
        <v>159</v>
      </c>
      <c r="E47" s="5" t="s">
        <v>160</v>
      </c>
      <c r="F47" s="174" t="s">
        <v>161</v>
      </c>
      <c r="G47" s="175"/>
      <c r="H47" s="5" t="s">
        <v>159</v>
      </c>
      <c r="I47" s="5" t="s">
        <v>160</v>
      </c>
      <c r="J47" s="165"/>
      <c r="K47" s="166" t="s">
        <v>157</v>
      </c>
      <c r="L47" s="46" t="s">
        <v>162</v>
      </c>
      <c r="M47" s="166" t="s">
        <v>163</v>
      </c>
      <c r="N47" s="166" t="s">
        <v>164</v>
      </c>
      <c r="O47" s="44" t="s">
        <v>165</v>
      </c>
      <c r="P47" s="167" t="s">
        <v>163</v>
      </c>
      <c r="Q47" s="167" t="s">
        <v>164</v>
      </c>
    </row>
    <row r="48" spans="1:17" s="17" customFormat="1" ht="15.75" thickBot="1" x14ac:dyDescent="0.3">
      <c r="A48" s="11" t="s">
        <v>433</v>
      </c>
      <c r="B48" s="111">
        <v>11</v>
      </c>
      <c r="C48" s="113">
        <f>B48/$B$62</f>
        <v>5.2884615384615384E-2</v>
      </c>
      <c r="D48" s="113">
        <v>0.02</v>
      </c>
      <c r="E48" s="113">
        <v>0.12</v>
      </c>
      <c r="F48" s="111">
        <v>16</v>
      </c>
      <c r="G48" s="113">
        <f>F48/$F$62</f>
        <v>7.6555023923444973E-2</v>
      </c>
      <c r="H48" s="113">
        <v>0.03</v>
      </c>
      <c r="I48" s="113">
        <v>0.13</v>
      </c>
      <c r="J48" s="165"/>
      <c r="K48" s="48" t="s">
        <v>433</v>
      </c>
      <c r="L48" s="126">
        <f>C48</f>
        <v>5.2884615384615384E-2</v>
      </c>
      <c r="M48" s="117">
        <f>C48-D48</f>
        <v>3.2884615384615387E-2</v>
      </c>
      <c r="N48" s="117">
        <f>E48-C48</f>
        <v>6.7115384615384605E-2</v>
      </c>
      <c r="O48" s="127">
        <f>G48</f>
        <v>7.6555023923444973E-2</v>
      </c>
      <c r="P48" s="119">
        <f>G48-H48</f>
        <v>4.6555023923444974E-2</v>
      </c>
      <c r="Q48" s="119">
        <f>I48-G48</f>
        <v>5.3444976076555031E-2</v>
      </c>
    </row>
    <row r="49" spans="1:17" s="17" customFormat="1" ht="39.75" thickBot="1" x14ac:dyDescent="0.3">
      <c r="A49" s="11" t="s">
        <v>448</v>
      </c>
      <c r="B49" s="111">
        <v>20</v>
      </c>
      <c r="C49" s="113">
        <f t="shared" ref="C49:C61" si="35">B49/$B$62</f>
        <v>9.6153846153846159E-2</v>
      </c>
      <c r="D49" s="113">
        <v>0.04</v>
      </c>
      <c r="E49" s="113">
        <v>0.16</v>
      </c>
      <c r="F49" s="111">
        <v>31</v>
      </c>
      <c r="G49" s="113">
        <f t="shared" ref="G49:G61" si="36">F49/$F$62</f>
        <v>0.14832535885167464</v>
      </c>
      <c r="H49" s="113">
        <v>7.0000000000000007E-2</v>
      </c>
      <c r="I49" s="113">
        <v>0.19</v>
      </c>
      <c r="J49" s="165"/>
      <c r="K49" s="48" t="s">
        <v>448</v>
      </c>
      <c r="L49" s="126">
        <f t="shared" ref="L49:L55" si="37">C49</f>
        <v>9.6153846153846159E-2</v>
      </c>
      <c r="M49" s="117">
        <f>C49-D49</f>
        <v>5.6153846153846158E-2</v>
      </c>
      <c r="N49" s="117">
        <f t="shared" ref="N49" si="38">E49-C49</f>
        <v>6.3846153846153844E-2</v>
      </c>
      <c r="O49" s="127">
        <f t="shared" ref="O49" si="39">G49</f>
        <v>0.14832535885167464</v>
      </c>
      <c r="P49" s="119">
        <f t="shared" ref="P49" si="40">G49-H49</f>
        <v>7.8325358851674631E-2</v>
      </c>
      <c r="Q49" s="119">
        <f t="shared" ref="Q49" si="41">I49-G49</f>
        <v>4.1674641148325364E-2</v>
      </c>
    </row>
    <row r="50" spans="1:17" s="17" customFormat="1" ht="27" thickBot="1" x14ac:dyDescent="0.3">
      <c r="A50" s="11" t="s">
        <v>449</v>
      </c>
      <c r="B50" s="111">
        <v>15</v>
      </c>
      <c r="C50" s="113">
        <f t="shared" si="35"/>
        <v>7.2115384615384609E-2</v>
      </c>
      <c r="D50" s="113">
        <v>0.03</v>
      </c>
      <c r="E50" s="113">
        <v>0.15</v>
      </c>
      <c r="F50" s="111">
        <v>11</v>
      </c>
      <c r="G50" s="113">
        <f t="shared" si="36"/>
        <v>5.2631578947368418E-2</v>
      </c>
      <c r="H50" s="113">
        <v>0.01</v>
      </c>
      <c r="I50" s="113">
        <v>0.09</v>
      </c>
      <c r="J50" s="165"/>
      <c r="K50" s="48" t="s">
        <v>449</v>
      </c>
      <c r="L50" s="126">
        <f t="shared" si="37"/>
        <v>7.2115384615384609E-2</v>
      </c>
      <c r="M50" s="117">
        <f>C50-D50</f>
        <v>4.211538461538461E-2</v>
      </c>
      <c r="N50" s="117">
        <f>E50-C50</f>
        <v>7.7884615384615385E-2</v>
      </c>
      <c r="O50" s="127">
        <f>G50</f>
        <v>5.2631578947368418E-2</v>
      </c>
      <c r="P50" s="119">
        <f>G50-H50</f>
        <v>4.2631578947368416E-2</v>
      </c>
      <c r="Q50" s="119">
        <f>I50-G50</f>
        <v>3.7368421052631579E-2</v>
      </c>
    </row>
    <row r="51" spans="1:17" s="17" customFormat="1" ht="27" thickBot="1" x14ac:dyDescent="0.3">
      <c r="A51" s="11" t="s">
        <v>450</v>
      </c>
      <c r="B51" s="111">
        <v>5</v>
      </c>
      <c r="C51" s="113">
        <f t="shared" si="35"/>
        <v>2.403846153846154E-2</v>
      </c>
      <c r="D51" s="113">
        <v>1E-3</v>
      </c>
      <c r="E51" s="113">
        <v>7.0000000000000007E-2</v>
      </c>
      <c r="F51" s="111">
        <v>9</v>
      </c>
      <c r="G51" s="113">
        <f t="shared" si="36"/>
        <v>4.3062200956937802E-2</v>
      </c>
      <c r="H51" s="113">
        <v>0.01</v>
      </c>
      <c r="I51" s="113">
        <v>7.0000000000000007E-2</v>
      </c>
      <c r="J51" s="165"/>
      <c r="K51" s="48" t="s">
        <v>450</v>
      </c>
      <c r="L51" s="126">
        <f t="shared" si="37"/>
        <v>2.403846153846154E-2</v>
      </c>
      <c r="M51" s="117">
        <f t="shared" ref="M51:M61" si="42">C51-D51</f>
        <v>2.3038461538461539E-2</v>
      </c>
      <c r="N51" s="117">
        <f t="shared" ref="N51:N61" si="43">E51-C51</f>
        <v>4.596153846153847E-2</v>
      </c>
      <c r="O51" s="127">
        <f t="shared" ref="O51:O61" si="44">G51</f>
        <v>4.3062200956937802E-2</v>
      </c>
      <c r="P51" s="119">
        <f t="shared" ref="P51:P61" si="45">G51-H51</f>
        <v>3.30622009569378E-2</v>
      </c>
      <c r="Q51" s="119">
        <f t="shared" ref="Q51:Q61" si="46">I51-G51</f>
        <v>2.6937799043062205E-2</v>
      </c>
    </row>
    <row r="52" spans="1:17" s="17" customFormat="1" ht="27" thickBot="1" x14ac:dyDescent="0.3">
      <c r="A52" s="11" t="s">
        <v>451</v>
      </c>
      <c r="B52" s="111">
        <v>12</v>
      </c>
      <c r="C52" s="113">
        <f t="shared" si="35"/>
        <v>5.7692307692307696E-2</v>
      </c>
      <c r="D52" s="113">
        <v>0.02</v>
      </c>
      <c r="E52" s="113">
        <v>0.12</v>
      </c>
      <c r="F52" s="111">
        <v>15</v>
      </c>
      <c r="G52" s="113">
        <f t="shared" si="36"/>
        <v>7.1770334928229665E-2</v>
      </c>
      <c r="H52" s="113">
        <v>0.02</v>
      </c>
      <c r="I52" s="113">
        <v>0.12</v>
      </c>
      <c r="J52" s="165"/>
      <c r="K52" s="48" t="s">
        <v>451</v>
      </c>
      <c r="L52" s="126">
        <f t="shared" si="37"/>
        <v>5.7692307692307696E-2</v>
      </c>
      <c r="M52" s="117">
        <f t="shared" si="42"/>
        <v>3.7692307692307692E-2</v>
      </c>
      <c r="N52" s="117">
        <f t="shared" si="43"/>
        <v>6.23076923076923E-2</v>
      </c>
      <c r="O52" s="127">
        <f t="shared" si="44"/>
        <v>7.1770334928229665E-2</v>
      </c>
      <c r="P52" s="119">
        <f t="shared" si="45"/>
        <v>5.1770334928229661E-2</v>
      </c>
      <c r="Q52" s="119">
        <f t="shared" si="46"/>
        <v>4.8229665071770331E-2</v>
      </c>
    </row>
    <row r="53" spans="1:17" s="17" customFormat="1" ht="15.75" thickBot="1" x14ac:dyDescent="0.3">
      <c r="A53" s="11" t="s">
        <v>452</v>
      </c>
      <c r="B53" s="111">
        <v>15</v>
      </c>
      <c r="C53" s="113">
        <f t="shared" si="35"/>
        <v>7.2115384615384609E-2</v>
      </c>
      <c r="D53" s="113">
        <v>0.02</v>
      </c>
      <c r="E53" s="113">
        <v>0.13</v>
      </c>
      <c r="F53" s="111">
        <v>7</v>
      </c>
      <c r="G53" s="113">
        <f t="shared" si="36"/>
        <v>3.3492822966507178E-2</v>
      </c>
      <c r="H53" s="113">
        <v>0.01</v>
      </c>
      <c r="I53" s="113">
        <v>0.08</v>
      </c>
      <c r="J53" s="165"/>
      <c r="K53" s="48" t="s">
        <v>452</v>
      </c>
      <c r="L53" s="126">
        <f t="shared" si="37"/>
        <v>7.2115384615384609E-2</v>
      </c>
      <c r="M53" s="117">
        <f t="shared" si="42"/>
        <v>5.2115384615384605E-2</v>
      </c>
      <c r="N53" s="117">
        <f t="shared" si="43"/>
        <v>5.7884615384615395E-2</v>
      </c>
      <c r="O53" s="127">
        <f t="shared" si="44"/>
        <v>3.3492822966507178E-2</v>
      </c>
      <c r="P53" s="119">
        <f t="shared" si="45"/>
        <v>2.3492822966507176E-2</v>
      </c>
      <c r="Q53" s="119">
        <f t="shared" si="46"/>
        <v>4.6507177033492823E-2</v>
      </c>
    </row>
    <row r="54" spans="1:17" s="17" customFormat="1" ht="27" thickBot="1" x14ac:dyDescent="0.3">
      <c r="A54" s="11" t="s">
        <v>453</v>
      </c>
      <c r="B54" s="111">
        <v>19</v>
      </c>
      <c r="C54" s="113">
        <f t="shared" si="35"/>
        <v>9.1346153846153841E-2</v>
      </c>
      <c r="D54" s="113">
        <v>0.04</v>
      </c>
      <c r="E54" s="113">
        <v>0.13</v>
      </c>
      <c r="F54" s="111">
        <v>24</v>
      </c>
      <c r="G54" s="113">
        <f t="shared" si="36"/>
        <v>0.11483253588516747</v>
      </c>
      <c r="H54" s="113">
        <v>0.08</v>
      </c>
      <c r="I54" s="113">
        <v>0.16</v>
      </c>
      <c r="J54" s="165"/>
      <c r="K54" s="48" t="s">
        <v>453</v>
      </c>
      <c r="L54" s="126">
        <f t="shared" si="37"/>
        <v>9.1346153846153841E-2</v>
      </c>
      <c r="M54" s="117">
        <f t="shared" si="42"/>
        <v>5.134615384615384E-2</v>
      </c>
      <c r="N54" s="117">
        <f t="shared" si="43"/>
        <v>3.8653846153846164E-2</v>
      </c>
      <c r="O54" s="127">
        <f t="shared" si="44"/>
        <v>0.11483253588516747</v>
      </c>
      <c r="P54" s="119">
        <f t="shared" si="45"/>
        <v>3.4832535885167465E-2</v>
      </c>
      <c r="Q54" s="119">
        <f t="shared" si="46"/>
        <v>4.5167464114832537E-2</v>
      </c>
    </row>
    <row r="55" spans="1:17" s="17" customFormat="1" ht="27" thickBot="1" x14ac:dyDescent="0.3">
      <c r="A55" s="11" t="s">
        <v>454</v>
      </c>
      <c r="B55" s="111">
        <v>45</v>
      </c>
      <c r="C55" s="113">
        <f t="shared" si="35"/>
        <v>0.21634615384615385</v>
      </c>
      <c r="D55" s="113">
        <v>0.17</v>
      </c>
      <c r="E55" s="113">
        <v>0.28999999999999998</v>
      </c>
      <c r="F55" s="111">
        <v>52</v>
      </c>
      <c r="G55" s="113">
        <f t="shared" si="36"/>
        <v>0.24880382775119617</v>
      </c>
      <c r="H55" s="113">
        <v>0.19</v>
      </c>
      <c r="I55" s="113">
        <v>0.32</v>
      </c>
      <c r="J55" s="165"/>
      <c r="K55" s="48" t="s">
        <v>454</v>
      </c>
      <c r="L55" s="126">
        <f t="shared" si="37"/>
        <v>0.21634615384615385</v>
      </c>
      <c r="M55" s="117">
        <f t="shared" si="42"/>
        <v>4.6346153846153842E-2</v>
      </c>
      <c r="N55" s="117">
        <f t="shared" si="43"/>
        <v>7.3653846153846125E-2</v>
      </c>
      <c r="O55" s="127">
        <f t="shared" si="44"/>
        <v>0.24880382775119617</v>
      </c>
      <c r="P55" s="119">
        <f t="shared" si="45"/>
        <v>5.8803827751196164E-2</v>
      </c>
      <c r="Q55" s="119">
        <f t="shared" si="46"/>
        <v>7.1196172248803841E-2</v>
      </c>
    </row>
    <row r="56" spans="1:17" s="17" customFormat="1" ht="15.75" thickBot="1" x14ac:dyDescent="0.3">
      <c r="A56" s="11" t="s">
        <v>455</v>
      </c>
      <c r="B56" s="111">
        <v>13</v>
      </c>
      <c r="C56" s="113">
        <f t="shared" si="35"/>
        <v>6.25E-2</v>
      </c>
      <c r="D56" s="113">
        <v>0.03</v>
      </c>
      <c r="E56" s="113">
        <v>0.12</v>
      </c>
      <c r="F56" s="111">
        <v>23</v>
      </c>
      <c r="G56" s="113">
        <f t="shared" si="36"/>
        <v>0.11004784688995216</v>
      </c>
      <c r="H56" s="113">
        <v>0.08</v>
      </c>
      <c r="I56" s="113">
        <v>0.16</v>
      </c>
      <c r="J56" s="165"/>
      <c r="K56" s="48" t="s">
        <v>455</v>
      </c>
      <c r="L56" s="126">
        <f>C56</f>
        <v>6.25E-2</v>
      </c>
      <c r="M56" s="117">
        <f t="shared" si="42"/>
        <v>3.2500000000000001E-2</v>
      </c>
      <c r="N56" s="117">
        <f t="shared" si="43"/>
        <v>5.7499999999999996E-2</v>
      </c>
      <c r="O56" s="127">
        <f t="shared" si="44"/>
        <v>0.11004784688995216</v>
      </c>
      <c r="P56" s="119">
        <f t="shared" si="45"/>
        <v>3.0047846889952157E-2</v>
      </c>
      <c r="Q56" s="119">
        <f t="shared" si="46"/>
        <v>4.9952153110047845E-2</v>
      </c>
    </row>
    <row r="57" spans="1:17" s="17" customFormat="1" ht="15.75" thickBot="1" x14ac:dyDescent="0.3">
      <c r="A57" s="11" t="s">
        <v>456</v>
      </c>
      <c r="B57" s="111">
        <v>8</v>
      </c>
      <c r="C57" s="113">
        <f t="shared" si="35"/>
        <v>3.8461538461538464E-2</v>
      </c>
      <c r="D57" s="113">
        <v>0.01</v>
      </c>
      <c r="E57" s="113">
        <v>0.08</v>
      </c>
      <c r="F57" s="111">
        <v>2</v>
      </c>
      <c r="G57" s="113">
        <f t="shared" si="36"/>
        <v>9.5693779904306216E-3</v>
      </c>
      <c r="H57" s="113">
        <v>1E-3</v>
      </c>
      <c r="I57" s="113">
        <v>0.06</v>
      </c>
      <c r="J57" s="165"/>
      <c r="K57" s="48" t="s">
        <v>456</v>
      </c>
      <c r="L57" s="126">
        <f t="shared" ref="L57:L59" si="47">C57</f>
        <v>3.8461538461538464E-2</v>
      </c>
      <c r="M57" s="117">
        <f t="shared" si="42"/>
        <v>2.8461538461538462E-2</v>
      </c>
      <c r="N57" s="117">
        <f t="shared" si="43"/>
        <v>4.1538461538461538E-2</v>
      </c>
      <c r="O57" s="127">
        <f t="shared" si="44"/>
        <v>9.5693779904306216E-3</v>
      </c>
      <c r="P57" s="119">
        <f t="shared" si="45"/>
        <v>8.5693779904306225E-3</v>
      </c>
      <c r="Q57" s="119">
        <f t="shared" si="46"/>
        <v>5.0430622009569374E-2</v>
      </c>
    </row>
    <row r="58" spans="1:17" s="17" customFormat="1" ht="15.75" thickBot="1" x14ac:dyDescent="0.3">
      <c r="A58" s="11" t="s">
        <v>444</v>
      </c>
      <c r="B58" s="111">
        <v>21</v>
      </c>
      <c r="C58" s="113">
        <f t="shared" si="35"/>
        <v>0.10096153846153846</v>
      </c>
      <c r="D58" s="113">
        <v>0.04</v>
      </c>
      <c r="E58" s="113">
        <v>0.16</v>
      </c>
      <c r="F58" s="111">
        <v>4</v>
      </c>
      <c r="G58" s="113">
        <f t="shared" si="36"/>
        <v>1.9138755980861243E-2</v>
      </c>
      <c r="H58" s="113">
        <v>1E-3</v>
      </c>
      <c r="I58" s="113">
        <v>0.05</v>
      </c>
      <c r="J58" s="165"/>
      <c r="K58" s="48" t="s">
        <v>444</v>
      </c>
      <c r="L58" s="126">
        <f t="shared" si="47"/>
        <v>0.10096153846153846</v>
      </c>
      <c r="M58" s="117">
        <f t="shared" si="42"/>
        <v>6.0961538461538463E-2</v>
      </c>
      <c r="N58" s="117">
        <f t="shared" si="43"/>
        <v>5.903846153846154E-2</v>
      </c>
      <c r="O58" s="127">
        <f t="shared" si="44"/>
        <v>1.9138755980861243E-2</v>
      </c>
      <c r="P58" s="119">
        <f t="shared" si="45"/>
        <v>1.8138755980861242E-2</v>
      </c>
      <c r="Q58" s="119">
        <f t="shared" si="46"/>
        <v>3.086124401913876E-2</v>
      </c>
    </row>
    <row r="59" spans="1:17" s="17" customFormat="1" ht="15.75" thickBot="1" x14ac:dyDescent="0.3">
      <c r="A59" s="11" t="s">
        <v>457</v>
      </c>
      <c r="B59" s="111">
        <v>19</v>
      </c>
      <c r="C59" s="113">
        <f t="shared" si="35"/>
        <v>9.1346153846153841E-2</v>
      </c>
      <c r="D59" s="113">
        <v>0.04</v>
      </c>
      <c r="E59" s="113">
        <v>0.13</v>
      </c>
      <c r="F59" s="111">
        <v>11</v>
      </c>
      <c r="G59" s="113">
        <f t="shared" si="36"/>
        <v>5.2631578947368418E-2</v>
      </c>
      <c r="H59" s="113">
        <v>0.01</v>
      </c>
      <c r="I59" s="113">
        <v>0.08</v>
      </c>
      <c r="J59" s="165"/>
      <c r="K59" s="48" t="s">
        <v>457</v>
      </c>
      <c r="L59" s="126">
        <f t="shared" si="47"/>
        <v>9.1346153846153841E-2</v>
      </c>
      <c r="M59" s="117">
        <f t="shared" si="42"/>
        <v>5.134615384615384E-2</v>
      </c>
      <c r="N59" s="117">
        <f t="shared" si="43"/>
        <v>3.8653846153846164E-2</v>
      </c>
      <c r="O59" s="127">
        <f t="shared" si="44"/>
        <v>5.2631578947368418E-2</v>
      </c>
      <c r="P59" s="119">
        <f t="shared" si="45"/>
        <v>4.2631578947368416E-2</v>
      </c>
      <c r="Q59" s="119">
        <f t="shared" si="46"/>
        <v>2.7368421052631584E-2</v>
      </c>
    </row>
    <row r="60" spans="1:17" s="17" customFormat="1" ht="15.75" thickBot="1" x14ac:dyDescent="0.3">
      <c r="A60" s="11" t="s">
        <v>284</v>
      </c>
      <c r="B60" s="111">
        <v>4</v>
      </c>
      <c r="C60" s="113">
        <f t="shared" si="35"/>
        <v>1.9230769230769232E-2</v>
      </c>
      <c r="D60" s="113">
        <v>0</v>
      </c>
      <c r="E60" s="113">
        <v>0.04</v>
      </c>
      <c r="F60" s="111">
        <v>2</v>
      </c>
      <c r="G60" s="113">
        <f t="shared" si="36"/>
        <v>9.5693779904306216E-3</v>
      </c>
      <c r="H60" s="113">
        <v>1E-3</v>
      </c>
      <c r="I60" s="113">
        <v>0.03</v>
      </c>
      <c r="J60" s="165"/>
      <c r="K60" s="48" t="s">
        <v>284</v>
      </c>
      <c r="L60" s="126">
        <f>C60</f>
        <v>1.9230769230769232E-2</v>
      </c>
      <c r="M60" s="117">
        <f t="shared" si="42"/>
        <v>1.9230769230769232E-2</v>
      </c>
      <c r="N60" s="117">
        <f t="shared" si="43"/>
        <v>2.0769230769230769E-2</v>
      </c>
      <c r="O60" s="127">
        <f t="shared" si="44"/>
        <v>9.5693779904306216E-3</v>
      </c>
      <c r="P60" s="119">
        <f t="shared" si="45"/>
        <v>8.5693779904306225E-3</v>
      </c>
      <c r="Q60" s="119">
        <f t="shared" si="46"/>
        <v>2.0430622009569376E-2</v>
      </c>
    </row>
    <row r="61" spans="1:17" s="17" customFormat="1" ht="15.75" thickBot="1" x14ac:dyDescent="0.3">
      <c r="A61" s="11" t="s">
        <v>230</v>
      </c>
      <c r="B61" s="111">
        <v>1</v>
      </c>
      <c r="C61" s="113">
        <f t="shared" si="35"/>
        <v>4.807692307692308E-3</v>
      </c>
      <c r="D61" s="113">
        <v>0</v>
      </c>
      <c r="E61" s="113">
        <v>0</v>
      </c>
      <c r="F61" s="111">
        <v>2</v>
      </c>
      <c r="G61" s="113">
        <f t="shared" si="36"/>
        <v>9.5693779904306216E-3</v>
      </c>
      <c r="H61" s="113">
        <v>0</v>
      </c>
      <c r="I61" s="113">
        <v>0.03</v>
      </c>
      <c r="J61" s="165"/>
      <c r="K61" s="48" t="s">
        <v>230</v>
      </c>
      <c r="L61" s="126">
        <f t="shared" ref="L61" si="48">C61</f>
        <v>4.807692307692308E-3</v>
      </c>
      <c r="M61" s="117">
        <f t="shared" si="42"/>
        <v>4.807692307692308E-3</v>
      </c>
      <c r="N61" s="117">
        <f t="shared" si="43"/>
        <v>-4.807692307692308E-3</v>
      </c>
      <c r="O61" s="127">
        <f t="shared" si="44"/>
        <v>9.5693779904306216E-3</v>
      </c>
      <c r="P61" s="119">
        <f t="shared" si="45"/>
        <v>9.5693779904306216E-3</v>
      </c>
      <c r="Q61" s="119">
        <f t="shared" si="46"/>
        <v>2.0430622009569376E-2</v>
      </c>
    </row>
    <row r="62" spans="1:17" s="17" customFormat="1" ht="15.75" thickBot="1" x14ac:dyDescent="0.3">
      <c r="A62" s="20" t="s">
        <v>168</v>
      </c>
      <c r="B62" s="111">
        <f>SUM(B48:B61)</f>
        <v>208</v>
      </c>
      <c r="C62" s="113"/>
      <c r="D62" s="116"/>
      <c r="E62" s="116"/>
      <c r="F62" s="111">
        <f>SUM(F48:F61)</f>
        <v>209</v>
      </c>
      <c r="G62" s="113"/>
      <c r="H62" s="116"/>
      <c r="I62" s="116"/>
      <c r="J62" s="165"/>
      <c r="K62" s="73" t="s">
        <v>168</v>
      </c>
      <c r="L62" s="132">
        <f>SUM(L48:L61)</f>
        <v>1</v>
      </c>
      <c r="M62" s="132"/>
      <c r="N62" s="133"/>
      <c r="O62" s="134">
        <f>SUM(O48:O61)</f>
        <v>1.0000000000000002</v>
      </c>
      <c r="P62" s="135"/>
      <c r="Q62" s="134"/>
    </row>
    <row r="64" spans="1:17" s="13" customFormat="1" ht="22.5" x14ac:dyDescent="0.3">
      <c r="A64" s="12" t="s">
        <v>458</v>
      </c>
      <c r="B64" s="171"/>
      <c r="C64" s="171"/>
      <c r="D64" s="171"/>
      <c r="E64" s="171"/>
      <c r="F64" s="171"/>
      <c r="G64" s="171"/>
      <c r="H64" s="171"/>
      <c r="I64" s="171"/>
      <c r="J64" s="171"/>
      <c r="K64" s="171"/>
      <c r="L64" s="171"/>
      <c r="M64" s="171"/>
      <c r="N64" s="171"/>
      <c r="O64" s="171"/>
      <c r="P64" s="171"/>
      <c r="Q64" s="171"/>
    </row>
    <row r="65" spans="1:17" s="17" customFormat="1" x14ac:dyDescent="0.25">
      <c r="A65" s="2" t="s">
        <v>459</v>
      </c>
      <c r="B65" s="165"/>
      <c r="C65" s="165"/>
      <c r="D65" s="165"/>
      <c r="E65" s="165"/>
      <c r="F65" s="165"/>
      <c r="G65" s="165"/>
      <c r="H65" s="165"/>
      <c r="I65" s="165"/>
      <c r="J65" s="165"/>
      <c r="K65" s="165"/>
      <c r="L65" s="165"/>
      <c r="M65" s="165"/>
      <c r="N65" s="165"/>
      <c r="O65" s="165"/>
      <c r="P65" s="165"/>
      <c r="Q65" s="165"/>
    </row>
    <row r="66" spans="1:17" s="17" customFormat="1" x14ac:dyDescent="0.25">
      <c r="A66" s="19" t="s">
        <v>460</v>
      </c>
      <c r="B66" s="171"/>
      <c r="C66" s="171"/>
      <c r="D66" s="171"/>
      <c r="E66" s="171"/>
      <c r="F66" s="171"/>
      <c r="G66" s="165"/>
      <c r="H66" s="165"/>
      <c r="I66" s="165"/>
      <c r="J66" s="165"/>
      <c r="K66"/>
      <c r="L66" s="165"/>
      <c r="M66" s="165"/>
      <c r="N66" s="165"/>
      <c r="O66" s="165"/>
      <c r="P66" s="165"/>
      <c r="Q66" s="165"/>
    </row>
    <row r="67" spans="1:17" s="17" customFormat="1" ht="15.75" thickBot="1" x14ac:dyDescent="0.3">
      <c r="A67" s="171"/>
      <c r="B67" s="171"/>
      <c r="C67" s="171"/>
      <c r="D67" s="171"/>
      <c r="E67" s="171"/>
      <c r="F67" s="171"/>
      <c r="G67" s="165"/>
      <c r="H67" s="165"/>
      <c r="I67" s="165"/>
      <c r="J67" s="165"/>
      <c r="K67" s="45"/>
      <c r="L67" s="172" t="s">
        <v>155</v>
      </c>
      <c r="M67" s="172"/>
      <c r="N67" s="172"/>
      <c r="O67" s="173" t="s">
        <v>156</v>
      </c>
      <c r="P67" s="173"/>
      <c r="Q67" s="173"/>
    </row>
    <row r="68" spans="1:17" s="17" customFormat="1" ht="15.75" thickBot="1" x14ac:dyDescent="0.3">
      <c r="A68" s="4" t="s">
        <v>157</v>
      </c>
      <c r="B68" s="174" t="s">
        <v>158</v>
      </c>
      <c r="C68" s="175"/>
      <c r="D68" s="5" t="s">
        <v>159</v>
      </c>
      <c r="E68" s="5" t="s">
        <v>160</v>
      </c>
      <c r="F68" s="174" t="s">
        <v>161</v>
      </c>
      <c r="G68" s="175"/>
      <c r="H68" s="5" t="s">
        <v>159</v>
      </c>
      <c r="I68" s="5" t="s">
        <v>160</v>
      </c>
      <c r="J68" s="165"/>
      <c r="K68" s="166" t="s">
        <v>157</v>
      </c>
      <c r="L68" s="46" t="s">
        <v>162</v>
      </c>
      <c r="M68" s="166" t="s">
        <v>163</v>
      </c>
      <c r="N68" s="166" t="s">
        <v>164</v>
      </c>
      <c r="O68" s="44" t="s">
        <v>165</v>
      </c>
      <c r="P68" s="167" t="s">
        <v>163</v>
      </c>
      <c r="Q68" s="167" t="s">
        <v>164</v>
      </c>
    </row>
    <row r="69" spans="1:17" s="17" customFormat="1" ht="15.75" thickBot="1" x14ac:dyDescent="0.3">
      <c r="A69" s="11" t="s">
        <v>433</v>
      </c>
      <c r="B69" s="111">
        <v>11</v>
      </c>
      <c r="C69" s="113">
        <f>B69/$B$78</f>
        <v>7.0967741935483872E-2</v>
      </c>
      <c r="D69" s="113">
        <v>0.02</v>
      </c>
      <c r="E69" s="113">
        <v>0.12</v>
      </c>
      <c r="F69" s="111">
        <v>16</v>
      </c>
      <c r="G69" s="113">
        <f>F69/$F$78</f>
        <v>8.5106382978723402E-2</v>
      </c>
      <c r="H69" s="113">
        <v>0.03</v>
      </c>
      <c r="I69" s="113">
        <v>0.13</v>
      </c>
      <c r="J69" s="165"/>
      <c r="K69" s="48" t="s">
        <v>433</v>
      </c>
      <c r="L69" s="126">
        <f>C69</f>
        <v>7.0967741935483872E-2</v>
      </c>
      <c r="M69" s="117">
        <f>C69-D69</f>
        <v>5.0967741935483868E-2</v>
      </c>
      <c r="N69" s="117">
        <f>E69-C69</f>
        <v>4.9032258064516124E-2</v>
      </c>
      <c r="O69" s="127">
        <f>G69</f>
        <v>8.5106382978723402E-2</v>
      </c>
      <c r="P69" s="119">
        <f>G69-H69</f>
        <v>5.5106382978723403E-2</v>
      </c>
      <c r="Q69" s="119">
        <f>I69-G69</f>
        <v>4.4893617021276602E-2</v>
      </c>
    </row>
    <row r="70" spans="1:17" s="17" customFormat="1" ht="39.75" thickBot="1" x14ac:dyDescent="0.3">
      <c r="A70" s="11" t="s">
        <v>448</v>
      </c>
      <c r="B70" s="111">
        <v>20</v>
      </c>
      <c r="C70" s="113">
        <f t="shared" ref="C70:C77" si="49">B70/$B$78</f>
        <v>0.12903225806451613</v>
      </c>
      <c r="D70" s="113">
        <v>0.08</v>
      </c>
      <c r="E70" s="113">
        <v>0.19</v>
      </c>
      <c r="F70" s="111">
        <v>31</v>
      </c>
      <c r="G70" s="113">
        <f t="shared" ref="G70:G77" si="50">F70/$F$78</f>
        <v>0.16489361702127658</v>
      </c>
      <c r="H70" s="113">
        <v>0.09</v>
      </c>
      <c r="I70" s="113">
        <v>0.21</v>
      </c>
      <c r="J70" s="165"/>
      <c r="K70" s="48" t="s">
        <v>448</v>
      </c>
      <c r="L70" s="126">
        <f t="shared" ref="L70:L76" si="51">C70</f>
        <v>0.12903225806451613</v>
      </c>
      <c r="M70" s="117">
        <f>C70-D70</f>
        <v>4.9032258064516124E-2</v>
      </c>
      <c r="N70" s="117">
        <f t="shared" ref="N70" si="52">E70-C70</f>
        <v>6.0967741935483877E-2</v>
      </c>
      <c r="O70" s="127">
        <f t="shared" ref="O70" si="53">G70</f>
        <v>0.16489361702127658</v>
      </c>
      <c r="P70" s="119">
        <f t="shared" ref="P70" si="54">G70-H70</f>
        <v>7.4893617021276587E-2</v>
      </c>
      <c r="Q70" s="119">
        <f t="shared" ref="Q70" si="55">I70-G70</f>
        <v>4.5106382978723408E-2</v>
      </c>
    </row>
    <row r="71" spans="1:17" s="17" customFormat="1" ht="27" thickBot="1" x14ac:dyDescent="0.3">
      <c r="A71" s="11" t="s">
        <v>461</v>
      </c>
      <c r="B71" s="111">
        <v>15</v>
      </c>
      <c r="C71" s="113">
        <f t="shared" si="49"/>
        <v>9.6774193548387094E-2</v>
      </c>
      <c r="D71" s="113">
        <v>0.03</v>
      </c>
      <c r="E71" s="113">
        <v>0.15</v>
      </c>
      <c r="F71" s="111">
        <v>11</v>
      </c>
      <c r="G71" s="113">
        <f t="shared" si="50"/>
        <v>5.8510638297872342E-2</v>
      </c>
      <c r="H71" s="113">
        <v>0.02</v>
      </c>
      <c r="I71" s="113">
        <v>0.1</v>
      </c>
      <c r="J71" s="165"/>
      <c r="K71" s="48" t="s">
        <v>449</v>
      </c>
      <c r="L71" s="126">
        <f t="shared" si="51"/>
        <v>9.6774193548387094E-2</v>
      </c>
      <c r="M71" s="117">
        <f>C71-D71</f>
        <v>6.6774193548387095E-2</v>
      </c>
      <c r="N71" s="117">
        <f>E71-C71</f>
        <v>5.32258064516129E-2</v>
      </c>
      <c r="O71" s="127">
        <f>G71</f>
        <v>5.8510638297872342E-2</v>
      </c>
      <c r="P71" s="119">
        <f>G71-H71</f>
        <v>3.8510638297872338E-2</v>
      </c>
      <c r="Q71" s="119">
        <f>I71-G71</f>
        <v>4.1489361702127664E-2</v>
      </c>
    </row>
    <row r="72" spans="1:17" s="17" customFormat="1" ht="27" thickBot="1" x14ac:dyDescent="0.3">
      <c r="A72" s="11" t="s">
        <v>462</v>
      </c>
      <c r="B72" s="111">
        <v>5</v>
      </c>
      <c r="C72" s="113">
        <f t="shared" si="49"/>
        <v>3.2258064516129031E-2</v>
      </c>
      <c r="D72" s="113">
        <v>1E-3</v>
      </c>
      <c r="E72" s="113">
        <v>7.0000000000000007E-2</v>
      </c>
      <c r="F72" s="111">
        <v>9</v>
      </c>
      <c r="G72" s="113">
        <f t="shared" si="50"/>
        <v>4.7872340425531915E-2</v>
      </c>
      <c r="H72" s="113">
        <v>0.01</v>
      </c>
      <c r="I72" s="113">
        <v>7.0000000000000007E-2</v>
      </c>
      <c r="J72" s="165"/>
      <c r="K72" s="48" t="s">
        <v>450</v>
      </c>
      <c r="L72" s="126">
        <f t="shared" si="51"/>
        <v>3.2258064516129031E-2</v>
      </c>
      <c r="M72" s="117">
        <f t="shared" ref="M72:M77" si="56">C72-D72</f>
        <v>3.125806451612903E-2</v>
      </c>
      <c r="N72" s="117">
        <f t="shared" ref="N72:N77" si="57">E72-C72</f>
        <v>3.7741935483870975E-2</v>
      </c>
      <c r="O72" s="127">
        <f t="shared" ref="O72:O77" si="58">G72</f>
        <v>4.7872340425531915E-2</v>
      </c>
      <c r="P72" s="119">
        <f t="shared" ref="P72:P77" si="59">G72-H72</f>
        <v>3.7872340425531913E-2</v>
      </c>
      <c r="Q72" s="119">
        <f t="shared" ref="Q72:Q77" si="60">I72-G72</f>
        <v>2.2127659574468092E-2</v>
      </c>
    </row>
    <row r="73" spans="1:17" s="17" customFormat="1" ht="27" thickBot="1" x14ac:dyDescent="0.3">
      <c r="A73" s="11" t="s">
        <v>463</v>
      </c>
      <c r="B73" s="111">
        <v>12</v>
      </c>
      <c r="C73" s="113">
        <f t="shared" si="49"/>
        <v>7.7419354838709681E-2</v>
      </c>
      <c r="D73" s="113">
        <v>0.02</v>
      </c>
      <c r="E73" s="113">
        <v>0.12</v>
      </c>
      <c r="F73" s="111">
        <v>15</v>
      </c>
      <c r="G73" s="113">
        <f t="shared" si="50"/>
        <v>7.9787234042553196E-2</v>
      </c>
      <c r="H73" s="113">
        <v>0.02</v>
      </c>
      <c r="I73" s="113">
        <v>0.12</v>
      </c>
      <c r="J73" s="165"/>
      <c r="K73" s="48" t="s">
        <v>451</v>
      </c>
      <c r="L73" s="126">
        <f t="shared" si="51"/>
        <v>7.7419354838709681E-2</v>
      </c>
      <c r="M73" s="117">
        <f t="shared" si="56"/>
        <v>5.7419354838709677E-2</v>
      </c>
      <c r="N73" s="117">
        <f t="shared" si="57"/>
        <v>4.2580645161290315E-2</v>
      </c>
      <c r="O73" s="127">
        <f t="shared" si="58"/>
        <v>7.9787234042553196E-2</v>
      </c>
      <c r="P73" s="119">
        <f t="shared" si="59"/>
        <v>5.9787234042553192E-2</v>
      </c>
      <c r="Q73" s="119">
        <f t="shared" si="60"/>
        <v>4.02127659574468E-2</v>
      </c>
    </row>
    <row r="74" spans="1:17" s="17" customFormat="1" ht="15.75" thickBot="1" x14ac:dyDescent="0.3">
      <c r="A74" s="11" t="s">
        <v>457</v>
      </c>
      <c r="B74" s="111">
        <v>15</v>
      </c>
      <c r="C74" s="113">
        <f t="shared" si="49"/>
        <v>9.6774193548387094E-2</v>
      </c>
      <c r="D74" s="113">
        <v>0.03</v>
      </c>
      <c r="E74" s="113">
        <v>0.13</v>
      </c>
      <c r="F74" s="111">
        <v>7</v>
      </c>
      <c r="G74" s="113">
        <f t="shared" si="50"/>
        <v>3.7234042553191488E-2</v>
      </c>
      <c r="H74" s="113">
        <v>0.01</v>
      </c>
      <c r="I74" s="113">
        <v>0.08</v>
      </c>
      <c r="J74" s="165"/>
      <c r="K74" s="48" t="s">
        <v>452</v>
      </c>
      <c r="L74" s="126">
        <f t="shared" si="51"/>
        <v>9.6774193548387094E-2</v>
      </c>
      <c r="M74" s="117">
        <f t="shared" si="56"/>
        <v>6.6774193548387095E-2</v>
      </c>
      <c r="N74" s="117">
        <f t="shared" si="57"/>
        <v>3.322580645161291E-2</v>
      </c>
      <c r="O74" s="127">
        <f t="shared" si="58"/>
        <v>3.7234042553191488E-2</v>
      </c>
      <c r="P74" s="119">
        <f t="shared" si="59"/>
        <v>2.7234042553191486E-2</v>
      </c>
      <c r="Q74" s="119">
        <f t="shared" si="60"/>
        <v>4.2765957446808514E-2</v>
      </c>
    </row>
    <row r="75" spans="1:17" s="17" customFormat="1" ht="15.75" thickBot="1" x14ac:dyDescent="0.3">
      <c r="A75" s="11" t="s">
        <v>444</v>
      </c>
      <c r="B75" s="111">
        <v>19</v>
      </c>
      <c r="C75" s="113">
        <f t="shared" si="49"/>
        <v>0.12258064516129032</v>
      </c>
      <c r="D75" s="113">
        <v>0.04</v>
      </c>
      <c r="E75" s="113">
        <v>0.16</v>
      </c>
      <c r="F75" s="111">
        <v>24</v>
      </c>
      <c r="G75" s="113">
        <f t="shared" si="50"/>
        <v>0.1276595744680851</v>
      </c>
      <c r="H75" s="113">
        <v>0.08</v>
      </c>
      <c r="I75" s="113">
        <v>0.16</v>
      </c>
      <c r="J75" s="165"/>
      <c r="K75" s="48" t="s">
        <v>453</v>
      </c>
      <c r="L75" s="126">
        <f t="shared" si="51"/>
        <v>0.12258064516129032</v>
      </c>
      <c r="M75" s="117">
        <f t="shared" si="56"/>
        <v>8.2580645161290323E-2</v>
      </c>
      <c r="N75" s="117">
        <f t="shared" si="57"/>
        <v>3.7419354838709687E-2</v>
      </c>
      <c r="O75" s="127">
        <f t="shared" si="58"/>
        <v>0.1276595744680851</v>
      </c>
      <c r="P75" s="119">
        <f t="shared" si="59"/>
        <v>4.7659574468085095E-2</v>
      </c>
      <c r="Q75" s="119">
        <f t="shared" si="60"/>
        <v>3.2340425531914907E-2</v>
      </c>
    </row>
    <row r="76" spans="1:17" s="17" customFormat="1" ht="27" thickBot="1" x14ac:dyDescent="0.3">
      <c r="A76" s="11" t="s">
        <v>318</v>
      </c>
      <c r="B76" s="111">
        <v>45</v>
      </c>
      <c r="C76" s="113">
        <f t="shared" si="49"/>
        <v>0.29032258064516131</v>
      </c>
      <c r="D76" s="113">
        <v>0.21</v>
      </c>
      <c r="E76" s="113">
        <v>0.34</v>
      </c>
      <c r="F76" s="111">
        <v>52</v>
      </c>
      <c r="G76" s="113">
        <f t="shared" si="50"/>
        <v>0.27659574468085107</v>
      </c>
      <c r="H76" s="113">
        <v>0.21</v>
      </c>
      <c r="I76" s="113">
        <v>0.32</v>
      </c>
      <c r="J76" s="165"/>
      <c r="K76" s="48" t="s">
        <v>454</v>
      </c>
      <c r="L76" s="126">
        <f t="shared" si="51"/>
        <v>0.29032258064516131</v>
      </c>
      <c r="M76" s="117">
        <f t="shared" si="56"/>
        <v>8.0322580645161318E-2</v>
      </c>
      <c r="N76" s="117">
        <f t="shared" si="57"/>
        <v>4.9677419354838714E-2</v>
      </c>
      <c r="O76" s="127">
        <f t="shared" si="58"/>
        <v>0.27659574468085107</v>
      </c>
      <c r="P76" s="119">
        <f t="shared" si="59"/>
        <v>6.6595744680851082E-2</v>
      </c>
      <c r="Q76" s="119">
        <f t="shared" si="60"/>
        <v>4.3404255319148932E-2</v>
      </c>
    </row>
    <row r="77" spans="1:17" s="17" customFormat="1" ht="15.75" thickBot="1" x14ac:dyDescent="0.3">
      <c r="A77" s="11" t="s">
        <v>464</v>
      </c>
      <c r="B77" s="111">
        <v>13</v>
      </c>
      <c r="C77" s="113">
        <f t="shared" si="49"/>
        <v>8.387096774193549E-2</v>
      </c>
      <c r="D77" s="113">
        <v>0.03</v>
      </c>
      <c r="E77" s="113">
        <v>0.12</v>
      </c>
      <c r="F77" s="111">
        <v>23</v>
      </c>
      <c r="G77" s="113">
        <f t="shared" si="50"/>
        <v>0.12234042553191489</v>
      </c>
      <c r="H77" s="113">
        <v>0.08</v>
      </c>
      <c r="I77" s="113">
        <v>0.16</v>
      </c>
      <c r="J77" s="165"/>
      <c r="K77" s="48" t="s">
        <v>455</v>
      </c>
      <c r="L77" s="126">
        <f>C77</f>
        <v>8.387096774193549E-2</v>
      </c>
      <c r="M77" s="117">
        <f t="shared" si="56"/>
        <v>5.3870967741935491E-2</v>
      </c>
      <c r="N77" s="117">
        <f t="shared" si="57"/>
        <v>3.6129032258064506E-2</v>
      </c>
      <c r="O77" s="127">
        <f t="shared" si="58"/>
        <v>0.12234042553191489</v>
      </c>
      <c r="P77" s="119">
        <f t="shared" si="59"/>
        <v>4.2340425531914888E-2</v>
      </c>
      <c r="Q77" s="119">
        <f t="shared" si="60"/>
        <v>3.7659574468085114E-2</v>
      </c>
    </row>
    <row r="78" spans="1:17" s="16" customFormat="1" ht="15.75" thickBot="1" x14ac:dyDescent="0.3">
      <c r="A78" s="7" t="s">
        <v>168</v>
      </c>
      <c r="B78" s="111">
        <f>SUM(B69:B77)</f>
        <v>155</v>
      </c>
      <c r="C78" s="115">
        <f>SUM(C69:C77)</f>
        <v>0.99999999999999989</v>
      </c>
      <c r="D78" s="113"/>
      <c r="E78" s="113"/>
      <c r="F78" s="111">
        <f>SUM(F69:F77)</f>
        <v>188</v>
      </c>
      <c r="G78" s="111">
        <f>SUM(G69:G77)</f>
        <v>1</v>
      </c>
      <c r="H78" s="113"/>
      <c r="I78" s="113"/>
      <c r="K78" s="73" t="s">
        <v>168</v>
      </c>
      <c r="L78" s="132">
        <f>SUM(L69:L77)</f>
        <v>0.99999999999999989</v>
      </c>
      <c r="M78" s="132"/>
      <c r="N78" s="133"/>
      <c r="O78" s="134">
        <f>SUM(O69:O77)</f>
        <v>1</v>
      </c>
      <c r="P78" s="135"/>
      <c r="Q78" s="134"/>
    </row>
    <row r="79" spans="1:17" x14ac:dyDescent="0.25">
      <c r="A79" s="165"/>
      <c r="B79" s="165"/>
      <c r="C79" s="165"/>
      <c r="D79" s="165"/>
      <c r="E79" s="165"/>
      <c r="F79" s="165"/>
      <c r="G79" s="165"/>
      <c r="H79" s="165"/>
      <c r="I79" s="165"/>
      <c r="J79" s="165"/>
      <c r="K79" s="60"/>
      <c r="L79" s="74"/>
      <c r="M79" s="60"/>
      <c r="N79" s="60"/>
      <c r="O79" s="74"/>
      <c r="P79" s="60"/>
      <c r="Q79" s="60"/>
    </row>
    <row r="80" spans="1:17" s="13" customFormat="1" ht="22.5" x14ac:dyDescent="0.3">
      <c r="A80" s="12" t="s">
        <v>465</v>
      </c>
      <c r="B80" s="171"/>
      <c r="C80" s="171"/>
      <c r="D80" s="171"/>
      <c r="E80" s="171"/>
      <c r="F80" s="171"/>
      <c r="G80" s="171"/>
      <c r="H80" s="171"/>
      <c r="I80" s="171"/>
      <c r="J80" s="171"/>
      <c r="K80" s="60"/>
      <c r="L80" s="74"/>
      <c r="M80" s="60"/>
      <c r="N80" s="60"/>
      <c r="O80" s="74"/>
      <c r="P80" s="60"/>
      <c r="Q80" s="60"/>
    </row>
    <row r="81" spans="1:17" s="17" customFormat="1" x14ac:dyDescent="0.25">
      <c r="A81" s="2" t="s">
        <v>466</v>
      </c>
      <c r="B81" s="165"/>
      <c r="C81" s="165"/>
      <c r="D81" s="165"/>
      <c r="E81" s="165"/>
      <c r="F81" s="165"/>
      <c r="G81" s="165"/>
      <c r="H81" s="165"/>
      <c r="I81" s="165"/>
      <c r="J81" s="165"/>
      <c r="K81" s="60"/>
      <c r="L81" s="74"/>
      <c r="M81" s="60"/>
      <c r="N81" s="60"/>
      <c r="O81" s="74"/>
      <c r="P81" s="60"/>
      <c r="Q81" s="60"/>
    </row>
    <row r="82" spans="1:17" s="17" customFormat="1" x14ac:dyDescent="0.25">
      <c r="A82" s="19" t="s">
        <v>467</v>
      </c>
      <c r="B82" s="171"/>
      <c r="C82" s="171"/>
      <c r="D82" s="171"/>
      <c r="E82" s="171"/>
      <c r="F82" s="171"/>
      <c r="G82" s="165"/>
      <c r="H82" s="165"/>
      <c r="I82" s="165"/>
      <c r="J82" s="165"/>
      <c r="K82" s="60"/>
      <c r="L82" s="74"/>
      <c r="M82" s="60"/>
      <c r="N82" s="60"/>
      <c r="O82" s="74"/>
      <c r="P82" s="60"/>
      <c r="Q82" s="60"/>
    </row>
    <row r="83" spans="1:17" s="17" customFormat="1" ht="15.75" thickBot="1" x14ac:dyDescent="0.3">
      <c r="A83" s="171"/>
      <c r="B83" s="171"/>
      <c r="C83" s="171"/>
      <c r="D83" s="171"/>
      <c r="E83" s="171"/>
      <c r="F83" s="171"/>
      <c r="G83" s="165"/>
      <c r="H83" s="165"/>
      <c r="I83" s="165"/>
      <c r="J83" s="165"/>
      <c r="K83" s="45"/>
      <c r="L83" s="172" t="s">
        <v>155</v>
      </c>
      <c r="M83" s="172"/>
      <c r="N83" s="172"/>
      <c r="O83" s="173" t="s">
        <v>156</v>
      </c>
      <c r="P83" s="173"/>
      <c r="Q83" s="173"/>
    </row>
    <row r="84" spans="1:17" s="17" customFormat="1" ht="15.75" thickBot="1" x14ac:dyDescent="0.3">
      <c r="A84" s="4" t="s">
        <v>157</v>
      </c>
      <c r="B84" s="174" t="s">
        <v>158</v>
      </c>
      <c r="C84" s="175"/>
      <c r="D84" s="5" t="s">
        <v>159</v>
      </c>
      <c r="E84" s="5" t="s">
        <v>160</v>
      </c>
      <c r="F84" s="174" t="s">
        <v>161</v>
      </c>
      <c r="G84" s="175"/>
      <c r="H84" s="5" t="s">
        <v>159</v>
      </c>
      <c r="I84" s="5" t="s">
        <v>160</v>
      </c>
      <c r="J84" s="165"/>
      <c r="K84" s="166" t="s">
        <v>157</v>
      </c>
      <c r="L84" s="46" t="s">
        <v>162</v>
      </c>
      <c r="M84" s="166" t="s">
        <v>163</v>
      </c>
      <c r="N84" s="166" t="s">
        <v>164</v>
      </c>
      <c r="O84" s="44" t="s">
        <v>165</v>
      </c>
      <c r="P84" s="167" t="s">
        <v>163</v>
      </c>
      <c r="Q84" s="167" t="s">
        <v>164</v>
      </c>
    </row>
    <row r="85" spans="1:17" s="17" customFormat="1" ht="15.75" thickBot="1" x14ac:dyDescent="0.3">
      <c r="A85" s="11" t="s">
        <v>468</v>
      </c>
      <c r="B85" s="111">
        <v>11</v>
      </c>
      <c r="C85" s="113">
        <f>B85/$B$97</f>
        <v>6.7901234567901231E-2</v>
      </c>
      <c r="D85" s="113">
        <v>0.01</v>
      </c>
      <c r="E85" s="113">
        <v>0.09</v>
      </c>
      <c r="F85" s="111">
        <v>15</v>
      </c>
      <c r="G85" s="113">
        <f>F85/$F$97</f>
        <v>8.4745762711864403E-2</v>
      </c>
      <c r="H85" s="113">
        <v>0.03</v>
      </c>
      <c r="I85" s="113">
        <v>0.15</v>
      </c>
      <c r="J85" s="165"/>
      <c r="K85" s="48" t="s">
        <v>433</v>
      </c>
      <c r="L85" s="126">
        <f>C85</f>
        <v>6.7901234567901231E-2</v>
      </c>
      <c r="M85" s="117">
        <f>C85-D85</f>
        <v>5.7901234567901229E-2</v>
      </c>
      <c r="N85" s="117">
        <f>E85-C85</f>
        <v>2.2098765432098766E-2</v>
      </c>
      <c r="O85" s="127">
        <f>G85</f>
        <v>8.4745762711864403E-2</v>
      </c>
      <c r="P85" s="119">
        <f>G85-H85</f>
        <v>5.4745762711864404E-2</v>
      </c>
      <c r="Q85" s="119">
        <f>I85-G85</f>
        <v>6.5254237288135591E-2</v>
      </c>
    </row>
    <row r="86" spans="1:17" s="17" customFormat="1" ht="39.75" thickBot="1" x14ac:dyDescent="0.3">
      <c r="A86" s="11" t="s">
        <v>469</v>
      </c>
      <c r="B86" s="111">
        <v>9</v>
      </c>
      <c r="C86" s="113">
        <f t="shared" ref="C86:C96" si="61">B86/$B$97</f>
        <v>5.5555555555555552E-2</v>
      </c>
      <c r="D86" s="113">
        <v>0.01</v>
      </c>
      <c r="E86" s="113">
        <v>7.0000000000000007E-2</v>
      </c>
      <c r="F86" s="111">
        <v>5</v>
      </c>
      <c r="G86" s="113">
        <f t="shared" ref="G86:G96" si="62">F86/$F$97</f>
        <v>2.8248587570621469E-2</v>
      </c>
      <c r="H86" s="113">
        <v>1E-3</v>
      </c>
      <c r="I86" s="113">
        <v>7.0000000000000007E-2</v>
      </c>
      <c r="J86" s="165"/>
      <c r="K86" s="48" t="s">
        <v>448</v>
      </c>
      <c r="L86" s="126">
        <f t="shared" ref="L86:L92" si="63">C86</f>
        <v>5.5555555555555552E-2</v>
      </c>
      <c r="M86" s="117">
        <f>C86-D86</f>
        <v>4.5555555555555551E-2</v>
      </c>
      <c r="N86" s="117">
        <f t="shared" ref="N86" si="64">E86-C86</f>
        <v>1.4444444444444454E-2</v>
      </c>
      <c r="O86" s="127">
        <f t="shared" ref="O86" si="65">G86</f>
        <v>2.8248587570621469E-2</v>
      </c>
      <c r="P86" s="119">
        <f t="shared" ref="P86" si="66">G86-H86</f>
        <v>2.7248587570621468E-2</v>
      </c>
      <c r="Q86" s="119">
        <f t="shared" ref="Q86" si="67">I86-G86</f>
        <v>4.1751412429378534E-2</v>
      </c>
    </row>
    <row r="87" spans="1:17" s="17" customFormat="1" ht="39.75" thickBot="1" x14ac:dyDescent="0.3">
      <c r="A87" s="11" t="s">
        <v>448</v>
      </c>
      <c r="B87" s="111">
        <v>15</v>
      </c>
      <c r="C87" s="113">
        <f t="shared" si="61"/>
        <v>9.2592592592592587E-2</v>
      </c>
      <c r="D87" s="113">
        <v>0.02</v>
      </c>
      <c r="E87" s="113">
        <v>0.12</v>
      </c>
      <c r="F87" s="111">
        <v>12</v>
      </c>
      <c r="G87" s="113">
        <f t="shared" si="62"/>
        <v>6.7796610169491525E-2</v>
      </c>
      <c r="H87" s="113">
        <v>0.02</v>
      </c>
      <c r="I87" s="113">
        <v>0.12</v>
      </c>
      <c r="J87" s="165"/>
      <c r="K87" s="48" t="s">
        <v>449</v>
      </c>
      <c r="L87" s="126">
        <f t="shared" si="63"/>
        <v>9.2592592592592587E-2</v>
      </c>
      <c r="M87" s="117">
        <f>C87-D87</f>
        <v>7.2592592592592584E-2</v>
      </c>
      <c r="N87" s="117">
        <f>E87-C87</f>
        <v>2.7407407407407408E-2</v>
      </c>
      <c r="O87" s="127">
        <f>G87</f>
        <v>6.7796610169491525E-2</v>
      </c>
      <c r="P87" s="119">
        <f>G87-H87</f>
        <v>4.7796610169491521E-2</v>
      </c>
      <c r="Q87" s="119">
        <f>I87-G87</f>
        <v>5.220338983050847E-2</v>
      </c>
    </row>
    <row r="88" spans="1:17" s="17" customFormat="1" ht="27" thickBot="1" x14ac:dyDescent="0.3">
      <c r="A88" s="11" t="s">
        <v>461</v>
      </c>
      <c r="B88" s="111">
        <v>7</v>
      </c>
      <c r="C88" s="113">
        <f t="shared" si="61"/>
        <v>4.3209876543209874E-2</v>
      </c>
      <c r="D88" s="113">
        <v>0.01</v>
      </c>
      <c r="E88" s="113">
        <v>0.08</v>
      </c>
      <c r="F88" s="111">
        <v>15</v>
      </c>
      <c r="G88" s="113">
        <f t="shared" si="62"/>
        <v>8.4745762711864403E-2</v>
      </c>
      <c r="H88" s="113">
        <v>0.02</v>
      </c>
      <c r="I88" s="113">
        <v>0.13</v>
      </c>
      <c r="J88" s="165"/>
      <c r="K88" s="48" t="s">
        <v>450</v>
      </c>
      <c r="L88" s="126">
        <f t="shared" si="63"/>
        <v>4.3209876543209874E-2</v>
      </c>
      <c r="M88" s="117">
        <f t="shared" ref="M88:M96" si="68">C88-D88</f>
        <v>3.3209876543209872E-2</v>
      </c>
      <c r="N88" s="117">
        <f t="shared" ref="N88:N96" si="69">E88-C88</f>
        <v>3.6790123456790128E-2</v>
      </c>
      <c r="O88" s="127">
        <f t="shared" ref="O88:O96" si="70">G88</f>
        <v>8.4745762711864403E-2</v>
      </c>
      <c r="P88" s="119">
        <f t="shared" ref="P88:P96" si="71">G88-H88</f>
        <v>6.4745762711864399E-2</v>
      </c>
      <c r="Q88" s="119">
        <f t="shared" ref="Q88:Q96" si="72">I88-G88</f>
        <v>4.5254237288135601E-2</v>
      </c>
    </row>
    <row r="89" spans="1:17" s="17" customFormat="1" ht="27" thickBot="1" x14ac:dyDescent="0.3">
      <c r="A89" s="11" t="s">
        <v>470</v>
      </c>
      <c r="B89" s="111">
        <v>24</v>
      </c>
      <c r="C89" s="113">
        <f t="shared" si="61"/>
        <v>0.14814814814814814</v>
      </c>
      <c r="D89" s="113">
        <v>0.08</v>
      </c>
      <c r="E89" s="113">
        <v>0.16</v>
      </c>
      <c r="F89" s="111">
        <v>19</v>
      </c>
      <c r="G89" s="113">
        <f t="shared" si="62"/>
        <v>0.10734463276836158</v>
      </c>
      <c r="H89" s="113">
        <v>0.04</v>
      </c>
      <c r="I89" s="113">
        <v>0.13</v>
      </c>
      <c r="J89" s="165"/>
      <c r="K89" s="48" t="s">
        <v>451</v>
      </c>
      <c r="L89" s="126">
        <f t="shared" si="63"/>
        <v>0.14814814814814814</v>
      </c>
      <c r="M89" s="117">
        <f t="shared" si="68"/>
        <v>6.8148148148148138E-2</v>
      </c>
      <c r="N89" s="117">
        <f t="shared" si="69"/>
        <v>1.1851851851851863E-2</v>
      </c>
      <c r="O89" s="127">
        <f t="shared" si="70"/>
        <v>0.10734463276836158</v>
      </c>
      <c r="P89" s="119">
        <f t="shared" si="71"/>
        <v>6.7344632768361584E-2</v>
      </c>
      <c r="Q89" s="119">
        <f t="shared" si="72"/>
        <v>2.2655367231638426E-2</v>
      </c>
    </row>
    <row r="90" spans="1:17" s="17" customFormat="1" ht="15.75" thickBot="1" x14ac:dyDescent="0.3">
      <c r="A90" s="11" t="s">
        <v>471</v>
      </c>
      <c r="B90" s="111">
        <v>52</v>
      </c>
      <c r="C90" s="113">
        <f t="shared" si="61"/>
        <v>0.32098765432098764</v>
      </c>
      <c r="D90" s="113">
        <v>0.23</v>
      </c>
      <c r="E90" s="113">
        <v>0.39</v>
      </c>
      <c r="F90" s="111">
        <v>45</v>
      </c>
      <c r="G90" s="113">
        <f t="shared" si="62"/>
        <v>0.25423728813559321</v>
      </c>
      <c r="H90" s="113">
        <v>0.17</v>
      </c>
      <c r="I90" s="113">
        <v>0.28999999999999998</v>
      </c>
      <c r="J90" s="165"/>
      <c r="K90" s="48" t="s">
        <v>452</v>
      </c>
      <c r="L90" s="126">
        <f t="shared" si="63"/>
        <v>0.32098765432098764</v>
      </c>
      <c r="M90" s="117">
        <f t="shared" si="68"/>
        <v>9.0987654320987627E-2</v>
      </c>
      <c r="N90" s="117">
        <f t="shared" si="69"/>
        <v>6.9012345679012377E-2</v>
      </c>
      <c r="O90" s="127">
        <f t="shared" si="70"/>
        <v>0.25423728813559321</v>
      </c>
      <c r="P90" s="119">
        <f t="shared" si="71"/>
        <v>8.4237288135593197E-2</v>
      </c>
      <c r="Q90" s="119">
        <f t="shared" si="72"/>
        <v>3.5762711864406771E-2</v>
      </c>
    </row>
    <row r="91" spans="1:17" s="17" customFormat="1" ht="15.75" thickBot="1" x14ac:dyDescent="0.3">
      <c r="A91" s="11" t="s">
        <v>472</v>
      </c>
      <c r="B91" s="111">
        <v>23</v>
      </c>
      <c r="C91" s="113">
        <f t="shared" si="61"/>
        <v>0.1419753086419753</v>
      </c>
      <c r="D91" s="113">
        <v>0.08</v>
      </c>
      <c r="E91" s="113">
        <v>0.16</v>
      </c>
      <c r="F91" s="111">
        <v>13</v>
      </c>
      <c r="G91" s="113">
        <f t="shared" si="62"/>
        <v>7.3446327683615822E-2</v>
      </c>
      <c r="H91" s="113">
        <v>0.03</v>
      </c>
      <c r="I91" s="113">
        <v>0.12</v>
      </c>
      <c r="J91" s="165"/>
      <c r="K91" s="48" t="s">
        <v>453</v>
      </c>
      <c r="L91" s="126">
        <f t="shared" si="63"/>
        <v>0.1419753086419753</v>
      </c>
      <c r="M91" s="117">
        <f t="shared" si="68"/>
        <v>6.1975308641975299E-2</v>
      </c>
      <c r="N91" s="117">
        <f t="shared" si="69"/>
        <v>1.8024691358024703E-2</v>
      </c>
      <c r="O91" s="127">
        <f t="shared" si="70"/>
        <v>7.3446327683615822E-2</v>
      </c>
      <c r="P91" s="119">
        <f t="shared" si="71"/>
        <v>4.3446327683615824E-2</v>
      </c>
      <c r="Q91" s="119">
        <f t="shared" si="72"/>
        <v>4.6553672316384173E-2</v>
      </c>
    </row>
    <row r="92" spans="1:17" s="17" customFormat="1" ht="27" thickBot="1" x14ac:dyDescent="0.3">
      <c r="A92" s="11" t="s">
        <v>473</v>
      </c>
      <c r="B92" s="111">
        <v>2</v>
      </c>
      <c r="C92" s="113">
        <f t="shared" si="61"/>
        <v>1.2345679012345678E-2</v>
      </c>
      <c r="D92" s="113">
        <v>1E-3</v>
      </c>
      <c r="E92" s="113">
        <v>0.06</v>
      </c>
      <c r="F92" s="111">
        <v>8</v>
      </c>
      <c r="G92" s="113">
        <f t="shared" si="62"/>
        <v>4.519774011299435E-2</v>
      </c>
      <c r="H92" s="113">
        <v>0.01</v>
      </c>
      <c r="I92" s="113">
        <v>0.08</v>
      </c>
      <c r="J92" s="165"/>
      <c r="K92" s="48" t="s">
        <v>454</v>
      </c>
      <c r="L92" s="126">
        <f t="shared" si="63"/>
        <v>1.2345679012345678E-2</v>
      </c>
      <c r="M92" s="117">
        <f t="shared" si="68"/>
        <v>1.1345679012345677E-2</v>
      </c>
      <c r="N92" s="117">
        <f t="shared" si="69"/>
        <v>4.7654320987654319E-2</v>
      </c>
      <c r="O92" s="127">
        <f t="shared" si="70"/>
        <v>4.519774011299435E-2</v>
      </c>
      <c r="P92" s="119">
        <f t="shared" si="71"/>
        <v>3.5197740112994348E-2</v>
      </c>
      <c r="Q92" s="119">
        <f t="shared" si="72"/>
        <v>3.4802259887005652E-2</v>
      </c>
    </row>
    <row r="93" spans="1:17" s="17" customFormat="1" ht="15.75" thickBot="1" x14ac:dyDescent="0.3">
      <c r="A93" s="11" t="s">
        <v>474</v>
      </c>
      <c r="B93" s="111">
        <v>4</v>
      </c>
      <c r="C93" s="113">
        <f t="shared" si="61"/>
        <v>2.4691358024691357E-2</v>
      </c>
      <c r="D93" s="113">
        <v>1E-3</v>
      </c>
      <c r="E93" s="113">
        <v>0.05</v>
      </c>
      <c r="F93" s="111">
        <v>21</v>
      </c>
      <c r="G93" s="113">
        <f t="shared" si="62"/>
        <v>0.11864406779661017</v>
      </c>
      <c r="H93" s="113">
        <v>0.04</v>
      </c>
      <c r="I93" s="113">
        <v>0.16</v>
      </c>
      <c r="J93" s="165"/>
      <c r="K93" s="48" t="s">
        <v>455</v>
      </c>
      <c r="L93" s="126">
        <f>C93</f>
        <v>2.4691358024691357E-2</v>
      </c>
      <c r="M93" s="117">
        <f t="shared" si="68"/>
        <v>2.3691358024691356E-2</v>
      </c>
      <c r="N93" s="117">
        <f t="shared" si="69"/>
        <v>2.5308641975308646E-2</v>
      </c>
      <c r="O93" s="127">
        <f t="shared" si="70"/>
        <v>0.11864406779661017</v>
      </c>
      <c r="P93" s="119">
        <f t="shared" si="71"/>
        <v>7.8644067796610179E-2</v>
      </c>
      <c r="Q93" s="119">
        <f t="shared" si="72"/>
        <v>4.1355932203389831E-2</v>
      </c>
    </row>
    <row r="94" spans="1:17" s="17" customFormat="1" ht="15.75" thickBot="1" x14ac:dyDescent="0.3">
      <c r="A94" s="11" t="s">
        <v>475</v>
      </c>
      <c r="B94" s="111">
        <v>11</v>
      </c>
      <c r="C94" s="113">
        <f t="shared" si="61"/>
        <v>6.7901234567901231E-2</v>
      </c>
      <c r="D94" s="113">
        <v>0.01</v>
      </c>
      <c r="E94" s="113">
        <v>0.08</v>
      </c>
      <c r="F94" s="111">
        <v>19</v>
      </c>
      <c r="G94" s="113">
        <f t="shared" si="62"/>
        <v>0.10734463276836158</v>
      </c>
      <c r="H94" s="113">
        <v>0.04</v>
      </c>
      <c r="I94" s="113">
        <v>0.13</v>
      </c>
      <c r="J94" s="165"/>
      <c r="K94" s="48" t="s">
        <v>456</v>
      </c>
      <c r="L94" s="126">
        <f t="shared" ref="L94:L96" si="73">C94</f>
        <v>6.7901234567901231E-2</v>
      </c>
      <c r="M94" s="117">
        <f t="shared" si="68"/>
        <v>5.7901234567901229E-2</v>
      </c>
      <c r="N94" s="117">
        <f t="shared" si="69"/>
        <v>1.2098765432098771E-2</v>
      </c>
      <c r="O94" s="127">
        <f t="shared" si="70"/>
        <v>0.10734463276836158</v>
      </c>
      <c r="P94" s="119">
        <f t="shared" si="71"/>
        <v>6.7344632768361584E-2</v>
      </c>
      <c r="Q94" s="119">
        <f t="shared" si="72"/>
        <v>2.2655367231638426E-2</v>
      </c>
    </row>
    <row r="95" spans="1:17" s="17" customFormat="1" ht="15.75" thickBot="1" x14ac:dyDescent="0.3">
      <c r="A95" s="11" t="s">
        <v>284</v>
      </c>
      <c r="B95" s="111">
        <v>2</v>
      </c>
      <c r="C95" s="113">
        <f t="shared" si="61"/>
        <v>1.2345679012345678E-2</v>
      </c>
      <c r="D95" s="113">
        <v>1E-3</v>
      </c>
      <c r="E95" s="113">
        <v>0.03</v>
      </c>
      <c r="F95" s="111">
        <v>4</v>
      </c>
      <c r="G95" s="113">
        <f t="shared" si="62"/>
        <v>2.2598870056497175E-2</v>
      </c>
      <c r="H95" s="113">
        <v>0</v>
      </c>
      <c r="I95" s="113">
        <v>0.04</v>
      </c>
      <c r="J95" s="165"/>
      <c r="K95" s="48" t="s">
        <v>444</v>
      </c>
      <c r="L95" s="126">
        <f t="shared" si="73"/>
        <v>1.2345679012345678E-2</v>
      </c>
      <c r="M95" s="117">
        <f t="shared" si="68"/>
        <v>1.1345679012345677E-2</v>
      </c>
      <c r="N95" s="117">
        <f t="shared" si="69"/>
        <v>1.7654320987654321E-2</v>
      </c>
      <c r="O95" s="127">
        <f t="shared" si="70"/>
        <v>2.2598870056497175E-2</v>
      </c>
      <c r="P95" s="119">
        <f t="shared" si="71"/>
        <v>2.2598870056497175E-2</v>
      </c>
      <c r="Q95" s="119">
        <f t="shared" si="72"/>
        <v>1.7401129943502826E-2</v>
      </c>
    </row>
    <row r="96" spans="1:17" s="17" customFormat="1" ht="15.75" thickBot="1" x14ac:dyDescent="0.3">
      <c r="A96" s="11" t="s">
        <v>230</v>
      </c>
      <c r="B96" s="111">
        <v>2</v>
      </c>
      <c r="C96" s="113">
        <f t="shared" si="61"/>
        <v>1.2345679012345678E-2</v>
      </c>
      <c r="D96" s="113">
        <v>0</v>
      </c>
      <c r="E96" s="113">
        <v>0.03</v>
      </c>
      <c r="F96" s="111">
        <v>1</v>
      </c>
      <c r="G96" s="113">
        <f t="shared" si="62"/>
        <v>5.6497175141242938E-3</v>
      </c>
      <c r="H96" s="113">
        <v>0</v>
      </c>
      <c r="I96" s="113">
        <v>0.03</v>
      </c>
      <c r="J96" s="165"/>
      <c r="K96" s="48" t="s">
        <v>457</v>
      </c>
      <c r="L96" s="126">
        <f t="shared" si="73"/>
        <v>1.2345679012345678E-2</v>
      </c>
      <c r="M96" s="117">
        <f t="shared" si="68"/>
        <v>1.2345679012345678E-2</v>
      </c>
      <c r="N96" s="117">
        <f t="shared" si="69"/>
        <v>1.7654320987654321E-2</v>
      </c>
      <c r="O96" s="127">
        <f t="shared" si="70"/>
        <v>5.6497175141242938E-3</v>
      </c>
      <c r="P96" s="119">
        <f t="shared" si="71"/>
        <v>5.6497175141242938E-3</v>
      </c>
      <c r="Q96" s="119">
        <f t="shared" si="72"/>
        <v>2.4350282485875705E-2</v>
      </c>
    </row>
    <row r="97" spans="1:17" s="17" customFormat="1" ht="15.75" thickBot="1" x14ac:dyDescent="0.3">
      <c r="A97" s="20" t="s">
        <v>168</v>
      </c>
      <c r="B97" s="111">
        <f>SUM(B85:B96)</f>
        <v>162</v>
      </c>
      <c r="C97" s="115">
        <f>SUM(C85:C96)</f>
        <v>1</v>
      </c>
      <c r="D97" s="116"/>
      <c r="E97" s="116"/>
      <c r="F97" s="111">
        <f>SUM(F85:F96)</f>
        <v>177</v>
      </c>
      <c r="G97" s="111">
        <f>SUM(G85:G96)</f>
        <v>1</v>
      </c>
      <c r="H97" s="116"/>
      <c r="I97" s="116"/>
      <c r="J97" s="165"/>
      <c r="K97" s="73" t="s">
        <v>168</v>
      </c>
      <c r="L97" s="132">
        <f>SUM(L85:L96)</f>
        <v>1</v>
      </c>
      <c r="M97" s="132"/>
      <c r="N97" s="133"/>
      <c r="O97" s="134">
        <f>SUM(O85:O96)</f>
        <v>1</v>
      </c>
      <c r="P97" s="135"/>
      <c r="Q97" s="134"/>
    </row>
    <row r="98" spans="1:17" x14ac:dyDescent="0.25">
      <c r="A98" s="165"/>
      <c r="B98" s="165"/>
      <c r="C98" s="165"/>
      <c r="D98" s="165"/>
      <c r="E98" s="165"/>
      <c r="F98" s="165"/>
      <c r="G98" s="165"/>
      <c r="H98" s="165"/>
      <c r="I98" s="165"/>
      <c r="J98" s="165"/>
      <c r="K98" s="60"/>
      <c r="L98" s="74"/>
      <c r="M98" s="60"/>
      <c r="N98" s="60"/>
      <c r="O98" s="74"/>
      <c r="P98" s="60"/>
      <c r="Q98" s="60"/>
    </row>
  </sheetData>
  <mergeCells count="20">
    <mergeCell ref="L67:N67"/>
    <mergeCell ref="O67:Q67"/>
    <mergeCell ref="L83:N83"/>
    <mergeCell ref="O83:Q83"/>
    <mergeCell ref="L8:N8"/>
    <mergeCell ref="O8:Q8"/>
    <mergeCell ref="L25:N25"/>
    <mergeCell ref="O25:Q25"/>
    <mergeCell ref="L46:N46"/>
    <mergeCell ref="O46:Q46"/>
    <mergeCell ref="B9:C9"/>
    <mergeCell ref="F9:G9"/>
    <mergeCell ref="B84:C84"/>
    <mergeCell ref="F84:G84"/>
    <mergeCell ref="B26:C26"/>
    <mergeCell ref="F26:G26"/>
    <mergeCell ref="B47:C47"/>
    <mergeCell ref="F47:G47"/>
    <mergeCell ref="B68:C68"/>
    <mergeCell ref="F68:G6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2CF8-46C9-47C4-928E-7D7A57DA0C3F}">
  <dimension ref="A1:Q53"/>
  <sheetViews>
    <sheetView workbookViewId="0">
      <selection activeCell="B4" sqref="B4"/>
    </sheetView>
  </sheetViews>
  <sheetFormatPr defaultRowHeight="15" x14ac:dyDescent="0.25"/>
  <sheetData>
    <row r="1" spans="1:11" s="17" customFormat="1" ht="30" x14ac:dyDescent="0.4">
      <c r="A1" s="1" t="s">
        <v>112</v>
      </c>
      <c r="B1" s="165"/>
      <c r="C1" s="165"/>
      <c r="D1" s="165"/>
      <c r="E1" s="165"/>
      <c r="F1" s="165"/>
      <c r="G1" s="165"/>
      <c r="H1" s="165"/>
      <c r="I1" s="165"/>
      <c r="J1" s="165"/>
      <c r="K1" s="165"/>
    </row>
    <row r="2" spans="1:11" s="17" customFormat="1" ht="6.75" customHeight="1" x14ac:dyDescent="0.25">
      <c r="A2" s="8"/>
      <c r="B2" s="8"/>
      <c r="C2" s="8"/>
      <c r="D2" s="8"/>
      <c r="E2" s="8"/>
      <c r="F2" s="8"/>
      <c r="G2" s="8"/>
      <c r="H2" s="165"/>
      <c r="I2" s="165"/>
      <c r="J2" s="165"/>
      <c r="K2" s="165"/>
    </row>
    <row r="3" spans="1:11" s="17" customFormat="1" ht="15.75" x14ac:dyDescent="0.25">
      <c r="A3" s="162" t="s">
        <v>113</v>
      </c>
      <c r="B3" s="165"/>
      <c r="C3" s="165"/>
      <c r="D3" s="165"/>
      <c r="E3" s="165"/>
      <c r="F3" s="165"/>
      <c r="G3" s="165"/>
      <c r="H3" s="165"/>
      <c r="I3" s="165"/>
      <c r="J3" s="165"/>
      <c r="K3" s="165"/>
    </row>
    <row r="4" spans="1:11" s="13" customFormat="1" ht="45" customHeight="1" x14ac:dyDescent="0.3">
      <c r="A4" s="12" t="s">
        <v>476</v>
      </c>
      <c r="B4" s="171"/>
      <c r="C4" s="171"/>
      <c r="D4" s="171"/>
      <c r="E4" s="171"/>
      <c r="F4" s="171"/>
      <c r="G4" s="171"/>
      <c r="H4" s="171"/>
      <c r="I4" s="171"/>
      <c r="J4" s="171"/>
      <c r="K4" s="165"/>
    </row>
    <row r="5" spans="1:11" s="17" customFormat="1" x14ac:dyDescent="0.25">
      <c r="A5" s="2" t="s">
        <v>477</v>
      </c>
      <c r="B5" s="165"/>
      <c r="C5" s="165"/>
      <c r="D5" s="165"/>
      <c r="E5" s="165"/>
      <c r="F5" s="165"/>
      <c r="G5" s="165"/>
      <c r="H5" s="165"/>
      <c r="I5" s="165"/>
      <c r="J5" s="165"/>
      <c r="K5" s="165"/>
    </row>
    <row r="6" spans="1:11" s="17" customFormat="1" x14ac:dyDescent="0.25">
      <c r="A6" s="19" t="s">
        <v>478</v>
      </c>
      <c r="B6" s="171"/>
      <c r="C6" s="171"/>
      <c r="D6" s="171"/>
      <c r="E6" s="171"/>
      <c r="F6" s="171"/>
      <c r="G6" s="165"/>
      <c r="H6" s="165"/>
      <c r="I6" s="165"/>
      <c r="J6" s="165"/>
      <c r="K6" s="165"/>
    </row>
    <row r="7" spans="1:11" s="17" customFormat="1" x14ac:dyDescent="0.25">
      <c r="A7" s="165" t="s">
        <v>293</v>
      </c>
      <c r="B7" s="171"/>
      <c r="C7" s="171"/>
      <c r="D7" s="171"/>
      <c r="E7" s="171"/>
      <c r="F7" s="171"/>
      <c r="G7" s="165"/>
      <c r="H7" s="165"/>
      <c r="I7" s="165"/>
      <c r="J7" s="165"/>
      <c r="K7" s="165"/>
    </row>
    <row r="8" spans="1:11" s="17" customFormat="1" x14ac:dyDescent="0.25">
      <c r="A8" s="96" t="s">
        <v>294</v>
      </c>
      <c r="B8" s="165"/>
      <c r="C8" s="165"/>
      <c r="D8" s="165"/>
      <c r="E8" s="165"/>
      <c r="F8" s="165"/>
      <c r="G8" s="165"/>
      <c r="H8" s="165"/>
      <c r="I8" s="165"/>
      <c r="J8" s="165"/>
      <c r="K8" s="165"/>
    </row>
    <row r="9" spans="1:11" s="17" customFormat="1" x14ac:dyDescent="0.25">
      <c r="A9" s="165"/>
      <c r="B9" s="165"/>
      <c r="C9" s="165"/>
      <c r="D9" s="165"/>
      <c r="E9" s="165"/>
      <c r="F9" s="165"/>
      <c r="G9" s="165"/>
      <c r="H9" s="165"/>
      <c r="I9" s="165"/>
      <c r="J9" s="165"/>
      <c r="K9" s="165"/>
    </row>
    <row r="10" spans="1:11" s="13" customFormat="1" ht="45" customHeight="1" x14ac:dyDescent="0.3">
      <c r="A10" s="12" t="s">
        <v>479</v>
      </c>
      <c r="B10" s="171"/>
      <c r="C10" s="171"/>
      <c r="D10" s="171"/>
      <c r="E10" s="171"/>
      <c r="F10" s="171"/>
      <c r="G10" s="171"/>
      <c r="H10" s="171"/>
      <c r="I10" s="171"/>
      <c r="J10" s="171"/>
      <c r="K10" s="165"/>
    </row>
    <row r="11" spans="1:11" s="17" customFormat="1" x14ac:dyDescent="0.25">
      <c r="A11" s="2" t="s">
        <v>480</v>
      </c>
      <c r="B11" s="165"/>
      <c r="C11" s="165"/>
      <c r="D11" s="165"/>
      <c r="E11" s="165"/>
      <c r="F11" s="165"/>
      <c r="G11" s="165"/>
      <c r="H11" s="165"/>
      <c r="I11" s="165"/>
      <c r="J11" s="165"/>
      <c r="K11" s="165"/>
    </row>
    <row r="12" spans="1:11" s="17" customFormat="1" x14ac:dyDescent="0.25">
      <c r="A12" s="19" t="s">
        <v>481</v>
      </c>
      <c r="B12" s="171"/>
      <c r="C12" s="171"/>
      <c r="D12" s="171"/>
      <c r="E12" s="171"/>
      <c r="F12" s="171"/>
      <c r="G12" s="165"/>
      <c r="H12" s="165"/>
      <c r="I12" s="165"/>
      <c r="J12" s="165"/>
      <c r="K12" s="165"/>
    </row>
    <row r="13" spans="1:11" s="17" customFormat="1" x14ac:dyDescent="0.25">
      <c r="A13" s="165" t="s">
        <v>293</v>
      </c>
      <c r="B13" s="171"/>
      <c r="C13" s="171"/>
      <c r="D13" s="171"/>
      <c r="E13" s="171"/>
      <c r="F13" s="171"/>
      <c r="G13" s="165"/>
      <c r="H13" s="165"/>
      <c r="I13" s="165"/>
      <c r="J13" s="165"/>
      <c r="K13" s="165"/>
    </row>
    <row r="14" spans="1:11" s="17" customFormat="1" x14ac:dyDescent="0.25">
      <c r="A14" s="96" t="s">
        <v>294</v>
      </c>
      <c r="B14" s="165"/>
      <c r="C14" s="165"/>
      <c r="D14" s="165"/>
      <c r="E14" s="165"/>
      <c r="F14" s="165"/>
      <c r="G14" s="165"/>
      <c r="H14" s="165"/>
      <c r="I14" s="165"/>
      <c r="J14" s="165"/>
      <c r="K14" s="165"/>
    </row>
    <row r="15" spans="1:11" s="17" customFormat="1" x14ac:dyDescent="0.25">
      <c r="A15" s="165"/>
      <c r="B15" s="165"/>
      <c r="C15" s="165"/>
      <c r="D15" s="165"/>
      <c r="E15" s="165"/>
      <c r="F15" s="165"/>
      <c r="G15" s="165"/>
      <c r="H15" s="165"/>
      <c r="I15" s="165"/>
      <c r="J15" s="165"/>
      <c r="K15" s="165"/>
    </row>
    <row r="16" spans="1:11" s="17" customFormat="1" x14ac:dyDescent="0.25">
      <c r="A16" s="165"/>
      <c r="B16" s="165"/>
      <c r="C16" s="165"/>
      <c r="D16" s="165"/>
      <c r="E16" s="165"/>
      <c r="F16" s="165"/>
      <c r="G16" s="165"/>
      <c r="H16" s="165"/>
      <c r="I16" s="165"/>
      <c r="J16" s="165"/>
      <c r="K16" s="165"/>
    </row>
    <row r="17" spans="1:17" s="13" customFormat="1" ht="45" customHeight="1" x14ac:dyDescent="0.3">
      <c r="A17" s="12" t="s">
        <v>482</v>
      </c>
      <c r="B17" s="171"/>
      <c r="C17" s="171"/>
      <c r="D17" s="171"/>
      <c r="E17" s="171"/>
      <c r="F17" s="171"/>
      <c r="G17" s="171"/>
      <c r="H17" s="171"/>
      <c r="I17" s="171"/>
      <c r="J17" s="171"/>
      <c r="K17" s="165"/>
      <c r="L17" s="171"/>
      <c r="M17" s="171"/>
      <c r="N17" s="171"/>
      <c r="O17" s="171"/>
      <c r="P17" s="171"/>
      <c r="Q17" s="171"/>
    </row>
    <row r="18" spans="1:17" s="17" customFormat="1" x14ac:dyDescent="0.25">
      <c r="A18" s="2" t="s">
        <v>483</v>
      </c>
      <c r="B18" s="165"/>
      <c r="C18" s="165"/>
      <c r="D18" s="165"/>
      <c r="E18" s="165"/>
      <c r="F18" s="165"/>
      <c r="G18" s="165"/>
      <c r="H18" s="165"/>
      <c r="I18" s="165"/>
      <c r="J18" s="165"/>
      <c r="K18" s="165"/>
      <c r="L18" s="165"/>
      <c r="M18" s="165"/>
      <c r="N18" s="165"/>
      <c r="O18" s="165"/>
      <c r="P18" s="165"/>
      <c r="Q18" s="165"/>
    </row>
    <row r="19" spans="1:17" s="17" customFormat="1" x14ac:dyDescent="0.25">
      <c r="A19" s="19" t="s">
        <v>484</v>
      </c>
      <c r="B19" s="171"/>
      <c r="C19" s="171"/>
      <c r="D19" s="171"/>
      <c r="E19" s="171"/>
      <c r="F19" s="171"/>
      <c r="G19" s="165"/>
      <c r="H19" s="165"/>
      <c r="I19" s="165"/>
      <c r="J19" s="165"/>
      <c r="K19"/>
      <c r="L19" s="165"/>
      <c r="M19" s="165"/>
      <c r="N19" s="165"/>
      <c r="O19" s="165"/>
      <c r="P19" s="165"/>
      <c r="Q19" s="165"/>
    </row>
    <row r="20" spans="1:17" s="17" customFormat="1" ht="15.75" thickBot="1" x14ac:dyDescent="0.3">
      <c r="A20" s="171"/>
      <c r="B20" s="171"/>
      <c r="C20" s="171"/>
      <c r="D20" s="171"/>
      <c r="E20" s="171"/>
      <c r="F20" s="171"/>
      <c r="G20" s="165"/>
      <c r="H20" s="165"/>
      <c r="I20" s="165"/>
      <c r="J20" s="165"/>
      <c r="K20" s="45"/>
      <c r="L20" s="172" t="s">
        <v>155</v>
      </c>
      <c r="M20" s="172"/>
      <c r="N20" s="172"/>
      <c r="O20" s="173" t="s">
        <v>156</v>
      </c>
      <c r="P20" s="173"/>
      <c r="Q20" s="173"/>
    </row>
    <row r="21" spans="1:17" s="17" customFormat="1" ht="15.75" thickBot="1" x14ac:dyDescent="0.3">
      <c r="A21" s="4" t="s">
        <v>157</v>
      </c>
      <c r="B21" s="174" t="s">
        <v>158</v>
      </c>
      <c r="C21" s="175"/>
      <c r="D21" s="5" t="s">
        <v>159</v>
      </c>
      <c r="E21" s="5" t="s">
        <v>160</v>
      </c>
      <c r="F21" s="174" t="s">
        <v>161</v>
      </c>
      <c r="G21" s="175"/>
      <c r="H21" s="5" t="s">
        <v>159</v>
      </c>
      <c r="I21" s="5" t="s">
        <v>160</v>
      </c>
      <c r="J21" s="165"/>
      <c r="K21" s="166" t="s">
        <v>157</v>
      </c>
      <c r="L21" s="46" t="s">
        <v>162</v>
      </c>
      <c r="M21" s="166" t="s">
        <v>163</v>
      </c>
      <c r="N21" s="166" t="s">
        <v>164</v>
      </c>
      <c r="O21" s="44" t="s">
        <v>165</v>
      </c>
      <c r="P21" s="167" t="s">
        <v>163</v>
      </c>
      <c r="Q21" s="167" t="s">
        <v>164</v>
      </c>
    </row>
    <row r="22" spans="1:17" s="17" customFormat="1" ht="15.75" thickBot="1" x14ac:dyDescent="0.3">
      <c r="A22" s="11" t="s">
        <v>166</v>
      </c>
      <c r="B22" s="111">
        <v>25</v>
      </c>
      <c r="C22" s="113">
        <f>B22/$B$25</f>
        <v>0.23809523809523808</v>
      </c>
      <c r="D22" s="113">
        <v>0.18</v>
      </c>
      <c r="E22" s="113">
        <v>0.32</v>
      </c>
      <c r="F22" s="111">
        <v>31</v>
      </c>
      <c r="G22" s="113">
        <f>F22/$F$25</f>
        <v>0.31632653061224492</v>
      </c>
      <c r="H22" s="113">
        <v>0.27</v>
      </c>
      <c r="I22" s="113">
        <v>0.39</v>
      </c>
      <c r="J22" s="165"/>
      <c r="K22" s="48" t="s">
        <v>166</v>
      </c>
      <c r="L22" s="126">
        <f>C22</f>
        <v>0.23809523809523808</v>
      </c>
      <c r="M22" s="117">
        <f>C22-D22</f>
        <v>5.8095238095238089E-2</v>
      </c>
      <c r="N22" s="117">
        <f>E22-C22</f>
        <v>8.1904761904761925E-2</v>
      </c>
      <c r="O22" s="127">
        <f>G22</f>
        <v>0.31632653061224492</v>
      </c>
      <c r="P22" s="119">
        <f>G22-H22</f>
        <v>4.6326530612244898E-2</v>
      </c>
      <c r="Q22" s="119">
        <f>I22-G22</f>
        <v>7.3673469387755097E-2</v>
      </c>
    </row>
    <row r="23" spans="1:17" s="17" customFormat="1" ht="15.75" thickBot="1" x14ac:dyDescent="0.3">
      <c r="A23" s="11" t="s">
        <v>167</v>
      </c>
      <c r="B23" s="111">
        <v>63</v>
      </c>
      <c r="C23" s="113">
        <f t="shared" ref="C23:C24" si="0">B23/$B$25</f>
        <v>0.6</v>
      </c>
      <c r="D23" s="113">
        <v>0.51</v>
      </c>
      <c r="E23" s="113">
        <v>0.72</v>
      </c>
      <c r="F23" s="111">
        <v>39</v>
      </c>
      <c r="G23" s="113">
        <f t="shared" ref="G23:G24" si="1">F23/$F$25</f>
        <v>0.39795918367346939</v>
      </c>
      <c r="H23" s="113">
        <v>0.32</v>
      </c>
      <c r="I23" s="113">
        <v>0.45</v>
      </c>
      <c r="J23" s="165"/>
      <c r="K23" s="48" t="s">
        <v>167</v>
      </c>
      <c r="L23" s="126">
        <f t="shared" ref="L23:L24" si="2">C23</f>
        <v>0.6</v>
      </c>
      <c r="M23" s="117">
        <f t="shared" ref="M23:M24" si="3">C23-D23</f>
        <v>8.9999999999999969E-2</v>
      </c>
      <c r="N23" s="117">
        <f>E23-C23</f>
        <v>0.12</v>
      </c>
      <c r="O23" s="127">
        <f t="shared" ref="O23:O24" si="4">G23</f>
        <v>0.39795918367346939</v>
      </c>
      <c r="P23" s="119">
        <f t="shared" ref="P23:P24" si="5">G23-H23</f>
        <v>7.7959183673469379E-2</v>
      </c>
      <c r="Q23" s="119">
        <f t="shared" ref="Q23:Q24" si="6">I23-G23</f>
        <v>5.2040816326530626E-2</v>
      </c>
    </row>
    <row r="24" spans="1:17" s="17" customFormat="1" ht="27" thickBot="1" x14ac:dyDescent="0.3">
      <c r="A24" s="11" t="s">
        <v>407</v>
      </c>
      <c r="B24" s="111">
        <v>17</v>
      </c>
      <c r="C24" s="113">
        <f t="shared" si="0"/>
        <v>0.16190476190476191</v>
      </c>
      <c r="D24" s="113">
        <v>0.1</v>
      </c>
      <c r="E24" s="113">
        <v>0.23</v>
      </c>
      <c r="F24" s="111">
        <v>28</v>
      </c>
      <c r="G24" s="113">
        <f t="shared" si="1"/>
        <v>0.2857142857142857</v>
      </c>
      <c r="H24" s="113">
        <v>0.23</v>
      </c>
      <c r="I24" s="113">
        <v>0.38</v>
      </c>
      <c r="J24" s="165"/>
      <c r="K24" s="48" t="s">
        <v>230</v>
      </c>
      <c r="L24" s="126">
        <f t="shared" si="2"/>
        <v>0.16190476190476191</v>
      </c>
      <c r="M24" s="117">
        <f t="shared" si="3"/>
        <v>6.1904761904761907E-2</v>
      </c>
      <c r="N24" s="117">
        <f>E24-C24</f>
        <v>6.8095238095238098E-2</v>
      </c>
      <c r="O24" s="127">
        <f t="shared" si="4"/>
        <v>0.2857142857142857</v>
      </c>
      <c r="P24" s="119">
        <f t="shared" si="5"/>
        <v>5.5714285714285688E-2</v>
      </c>
      <c r="Q24" s="119">
        <f t="shared" si="6"/>
        <v>9.4285714285714306E-2</v>
      </c>
    </row>
    <row r="25" spans="1:17" s="17" customFormat="1" ht="15.75" thickBot="1" x14ac:dyDescent="0.3">
      <c r="A25" s="20" t="s">
        <v>168</v>
      </c>
      <c r="B25" s="111">
        <f>SUM(B22:B24)</f>
        <v>105</v>
      </c>
      <c r="C25" s="111">
        <f>SUM(C22:C24)</f>
        <v>0.99999999999999989</v>
      </c>
      <c r="D25" s="116"/>
      <c r="E25" s="116"/>
      <c r="F25" s="111">
        <f>SUM(F22:F24)</f>
        <v>98</v>
      </c>
      <c r="G25" s="111">
        <f>SUM(G22:G24)</f>
        <v>1</v>
      </c>
      <c r="H25" s="116"/>
      <c r="I25" s="116"/>
      <c r="J25" s="165"/>
      <c r="K25" s="73" t="s">
        <v>168</v>
      </c>
      <c r="L25" s="132">
        <f>SUM(L22:L24)</f>
        <v>0.99999999999999989</v>
      </c>
      <c r="M25" s="132"/>
      <c r="N25" s="133"/>
      <c r="O25" s="119">
        <f>SUM(O22:O24)</f>
        <v>1</v>
      </c>
      <c r="P25" s="127"/>
      <c r="Q25" s="134"/>
    </row>
    <row r="26" spans="1:17" s="17" customFormat="1" x14ac:dyDescent="0.25">
      <c r="A26" s="165"/>
      <c r="B26" s="165"/>
      <c r="C26" s="165"/>
      <c r="D26" s="165"/>
      <c r="E26" s="165"/>
      <c r="F26" s="165"/>
      <c r="G26" s="165"/>
      <c r="H26" s="165"/>
      <c r="I26" s="165"/>
      <c r="J26" s="165"/>
      <c r="K26" s="165"/>
      <c r="L26" s="165"/>
      <c r="M26" s="165"/>
      <c r="N26" s="165"/>
      <c r="O26" s="165"/>
      <c r="P26" s="165"/>
      <c r="Q26" s="165"/>
    </row>
    <row r="27" spans="1:17" s="17" customFormat="1" x14ac:dyDescent="0.25">
      <c r="A27" s="165"/>
      <c r="B27" s="165"/>
      <c r="C27" s="165"/>
      <c r="D27" s="165"/>
      <c r="E27" s="165"/>
      <c r="F27" s="165"/>
      <c r="G27" s="165"/>
      <c r="H27" s="165"/>
      <c r="I27" s="165"/>
      <c r="J27" s="165"/>
      <c r="K27" s="165"/>
      <c r="L27" s="165"/>
      <c r="M27" s="165"/>
      <c r="N27" s="165"/>
      <c r="O27" s="165"/>
      <c r="P27" s="165"/>
      <c r="Q27" s="165"/>
    </row>
    <row r="28" spans="1:17" s="13" customFormat="1" ht="45" customHeight="1" x14ac:dyDescent="0.3">
      <c r="A28" s="12" t="s">
        <v>485</v>
      </c>
      <c r="B28" s="171"/>
      <c r="C28" s="171"/>
      <c r="D28" s="171"/>
      <c r="E28" s="171"/>
      <c r="F28" s="171"/>
      <c r="G28" s="171"/>
      <c r="H28" s="171"/>
      <c r="I28" s="171"/>
      <c r="J28" s="171"/>
      <c r="K28" s="165"/>
      <c r="L28" s="171"/>
      <c r="M28" s="171"/>
      <c r="N28" s="171"/>
      <c r="O28" s="171"/>
      <c r="P28" s="171"/>
      <c r="Q28" s="171"/>
    </row>
    <row r="29" spans="1:17" s="17" customFormat="1" x14ac:dyDescent="0.25">
      <c r="A29" s="2" t="s">
        <v>480</v>
      </c>
      <c r="B29" s="165"/>
      <c r="C29" s="165"/>
      <c r="D29" s="165"/>
      <c r="E29" s="165"/>
      <c r="F29" s="165"/>
      <c r="G29" s="165"/>
      <c r="H29" s="165"/>
      <c r="I29" s="165"/>
      <c r="J29" s="165"/>
      <c r="K29" s="165"/>
      <c r="L29" s="165"/>
      <c r="M29" s="165"/>
      <c r="N29" s="165"/>
      <c r="O29" s="165"/>
      <c r="P29" s="165"/>
      <c r="Q29" s="165"/>
    </row>
    <row r="30" spans="1:17" s="17" customFormat="1" x14ac:dyDescent="0.25">
      <c r="A30" s="19" t="s">
        <v>486</v>
      </c>
      <c r="B30" s="171"/>
      <c r="C30" s="171"/>
      <c r="D30" s="171"/>
      <c r="E30" s="171"/>
      <c r="F30" s="171"/>
      <c r="G30" s="165"/>
      <c r="H30" s="165"/>
      <c r="I30" s="165"/>
      <c r="J30" s="165"/>
      <c r="K30" s="165"/>
      <c r="L30" s="165"/>
      <c r="M30" s="165"/>
      <c r="N30" s="165"/>
      <c r="O30" s="165"/>
      <c r="P30" s="165"/>
      <c r="Q30" s="165"/>
    </row>
    <row r="31" spans="1:17" s="17" customFormat="1" x14ac:dyDescent="0.25">
      <c r="A31" s="21" t="s">
        <v>487</v>
      </c>
      <c r="B31" s="171"/>
      <c r="C31" s="171"/>
      <c r="D31" s="171"/>
      <c r="E31" s="171"/>
      <c r="F31" s="171"/>
      <c r="G31" s="165"/>
      <c r="H31" s="165"/>
      <c r="I31" s="165"/>
      <c r="J31" s="165"/>
      <c r="K31" s="165"/>
      <c r="L31" s="165"/>
      <c r="M31" s="165"/>
      <c r="N31" s="165"/>
      <c r="O31" s="165"/>
      <c r="P31" s="165"/>
      <c r="Q31" s="165"/>
    </row>
    <row r="32" spans="1:17" s="17" customFormat="1" x14ac:dyDescent="0.25">
      <c r="A32" s="165"/>
      <c r="B32" s="165"/>
      <c r="C32" s="165"/>
      <c r="D32" s="165"/>
      <c r="E32" s="165"/>
      <c r="F32" s="165"/>
      <c r="G32" s="165"/>
      <c r="H32" s="165"/>
      <c r="I32" s="165"/>
      <c r="J32" s="165"/>
      <c r="K32" s="165"/>
      <c r="L32" s="165"/>
      <c r="M32" s="165"/>
      <c r="N32" s="165"/>
      <c r="O32" s="165"/>
      <c r="P32" s="165"/>
      <c r="Q32" s="165"/>
    </row>
    <row r="33" s="17" customFormat="1" x14ac:dyDescent="0.25"/>
    <row r="34" s="17" customFormat="1" x14ac:dyDescent="0.25"/>
    <row r="35" s="17" customFormat="1" x14ac:dyDescent="0.25"/>
    <row r="36" s="17" customFormat="1" x14ac:dyDescent="0.25"/>
    <row r="37" s="17" customFormat="1" x14ac:dyDescent="0.25"/>
    <row r="38" s="17" customFormat="1" x14ac:dyDescent="0.25"/>
    <row r="39" s="17" customFormat="1" x14ac:dyDescent="0.25"/>
    <row r="40" s="17" customFormat="1" x14ac:dyDescent="0.25"/>
    <row r="41" s="17"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2" s="17" customFormat="1" x14ac:dyDescent="0.25"/>
    <row r="53" s="17" customFormat="1" x14ac:dyDescent="0.25"/>
  </sheetData>
  <mergeCells count="4">
    <mergeCell ref="B21:C21"/>
    <mergeCell ref="F21:G21"/>
    <mergeCell ref="L20:N20"/>
    <mergeCell ref="O20:Q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A0B6AE90586B498E372650283B599F" ma:contentTypeVersion="13" ma:contentTypeDescription="Create a new document." ma:contentTypeScope="" ma:versionID="24054f2692c01edd62ebe3af53a63814">
  <xsd:schema xmlns:xsd="http://www.w3.org/2001/XMLSchema" xmlns:xs="http://www.w3.org/2001/XMLSchema" xmlns:p="http://schemas.microsoft.com/office/2006/metadata/properties" xmlns:ns1="http://schemas.microsoft.com/sharepoint/v3" xmlns:ns3="31912ff1-91bb-455a-93f4-4eefbe4b45dc" xmlns:ns4="83c27556-a946-441b-8e49-22dc5d76f230" targetNamespace="http://schemas.microsoft.com/office/2006/metadata/properties" ma:root="true" ma:fieldsID="afcbc3d260310505758cee94393303de" ns1:_="" ns3:_="" ns4:_="">
    <xsd:import namespace="http://schemas.microsoft.com/sharepoint/v3"/>
    <xsd:import namespace="31912ff1-91bb-455a-93f4-4eefbe4b45dc"/>
    <xsd:import namespace="83c27556-a946-441b-8e49-22dc5d76f23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912ff1-91bb-455a-93f4-4eefbe4b45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c27556-a946-441b-8e49-22dc5d76f2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0CE71D-66BB-40C2-8A7C-2B4DE4BCCEEE}">
  <ds:schemaRefs>
    <ds:schemaRef ds:uri="http://schemas.microsoft.com/sharepoint/v3/contenttype/forms"/>
  </ds:schemaRefs>
</ds:datastoreItem>
</file>

<file path=customXml/itemProps2.xml><?xml version="1.0" encoding="utf-8"?>
<ds:datastoreItem xmlns:ds="http://schemas.openxmlformats.org/officeDocument/2006/customXml" ds:itemID="{DA7EDA59-8FCE-4CE9-A5C2-3C5C80303004}">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7C34832-5326-4D04-9B94-609509BE9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912ff1-91bb-455a-93f4-4eefbe4b45dc"/>
    <ds:schemaRef ds:uri="83c27556-a946-441b-8e49-22dc5d76f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Introduction_mode d'emploi  </vt:lpstr>
      <vt:lpstr>Questions de l'enquête</vt:lpstr>
      <vt:lpstr>Sources d'informations santé</vt:lpstr>
      <vt:lpstr>Confiance l'information santé </vt:lpstr>
      <vt:lpstr>Principales préoccupations sani</vt:lpstr>
      <vt:lpstr>Connaiss. Préoccupations MVE</vt:lpstr>
      <vt:lpstr>EVD transmission et protection</vt:lpstr>
      <vt:lpstr>Signes symptômes traitement</vt:lpstr>
      <vt:lpstr>Leaders de confiance contacter</vt:lpstr>
      <vt:lpstr>Perceptions de la riposte</vt:lpstr>
      <vt:lpstr>Profil démographique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Output</dc:title>
  <dc:subject/>
  <dc:creator>Brown, Sydney Morgan (CDC/DDPHSIS/CGH/DGHP)</dc:creator>
  <cp:keywords/>
  <dc:description/>
  <cp:lastModifiedBy>Murrell, Laura (CDC/NCEZID/OD)</cp:lastModifiedBy>
  <cp:revision/>
  <dcterms:created xsi:type="dcterms:W3CDTF">2020-01-07T20:47:25Z</dcterms:created>
  <dcterms:modified xsi:type="dcterms:W3CDTF">2025-02-03T14:57:09Z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0x0101007EA0B6AE90586B498E372650283B599F</vt:lpwstr>
  </property>
  <property fmtid="{D5CDD505-2E9C-101B-9397-08002B2CF9AE}" pid="3" name="MSIP_Label_7b94a7b8-f06c-4dfe-bdcc-9b548fd58c31_Enabled">
    <vt:lpwstr>true</vt:lpwstr>
  </property>
  <property fmtid="{D5CDD505-2E9C-101B-9397-08002B2CF9AE}" pid="4" name="MSIP_Label_7b94a7b8-f06c-4dfe-bdcc-9b548fd58c31_SetDate">
    <vt:lpwstr>2021-05-20T19:17:28Z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0896f589-5b52-4db4-92d0-9092d70edff8</vt:lpwstr>
  </property>
  <property fmtid="{D5CDD505-2E9C-101B-9397-08002B2CF9AE}" pid="9" name="MSIP_Label_7b94a7b8-f06c-4dfe-bdcc-9b548fd58c31_ContentBits">
    <vt:lpwstr>0</vt:lpwstr>
  </property>
</Properties>
</file>