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dc.gov\project\NCHS_OIS_Working_Files\Jennifer_Moore\Healthy-People-2022\"/>
    </mc:Choice>
  </mc:AlternateContent>
  <xr:revisionPtr revIDLastSave="0" documentId="8_{BD3A6DFA-8A7E-4420-B96E-E00A4B26156F}" xr6:coauthVersionLast="47" xr6:coauthVersionMax="47" xr10:uidLastSave="{00000000-0000-0000-0000-000000000000}"/>
  <bookViews>
    <workbookView xWindow="-120" yWindow="-120" windowWidth="29040" windowHeight="15840" xr2:uid="{00000000-000D-0000-FFFF-FFFF00000000}"/>
  </bookViews>
  <sheets>
    <sheet name="Background and Instructions" sheetId="18" r:id="rId1"/>
    <sheet name="Trend Tool" sheetId="15" r:id="rId2"/>
    <sheet name="Trend Tool Example" sheetId="16" r:id="rId3"/>
    <sheet name="Trend Tool Example (2)" sheetId="17" r:id="rId4"/>
  </sheets>
  <definedNames>
    <definedName name="_xlnm.Print_Area" localSheetId="1">'Trend Tool'!$A$1:$AZ$16,'Trend Tool'!$O$18:$AB$38</definedName>
    <definedName name="_xlnm.Print_Area" localSheetId="2">'Trend Tool Example'!$A$1:$AZ$16,'Trend Tool Example'!$O$18:$AB$38</definedName>
    <definedName name="_xlnm.Print_Area" localSheetId="3">'Trend Tool Example (2)'!$A$1:$AZ$16,'Trend Tool Example (2)'!$O$18:$AB$38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21" i="15" l="1"/>
  <c r="Y22" i="15"/>
  <c r="Y23" i="15"/>
  <c r="Y24" i="15"/>
  <c r="Y25" i="15"/>
  <c r="Y26" i="15"/>
  <c r="Y20" i="15"/>
  <c r="AZ117" i="17" l="1"/>
  <c r="AY117" i="17"/>
  <c r="AX117" i="17"/>
  <c r="AW117" i="17"/>
  <c r="AV117" i="17"/>
  <c r="AU117" i="17"/>
  <c r="AT117" i="17"/>
  <c r="AS117" i="17"/>
  <c r="AR117" i="17"/>
  <c r="AQ117" i="17"/>
  <c r="AP117" i="17"/>
  <c r="AO117" i="17"/>
  <c r="AN117" i="17"/>
  <c r="AM117" i="17"/>
  <c r="AL117" i="17"/>
  <c r="AK117" i="17"/>
  <c r="AJ117" i="17"/>
  <c r="AI117" i="17"/>
  <c r="AH117" i="17"/>
  <c r="AG117" i="17"/>
  <c r="AF117" i="17"/>
  <c r="AE117" i="17"/>
  <c r="AD117" i="17"/>
  <c r="AC117" i="17"/>
  <c r="AB117" i="17"/>
  <c r="AA117" i="17"/>
  <c r="Z117" i="17"/>
  <c r="Y117" i="17"/>
  <c r="X117" i="17"/>
  <c r="W117" i="17"/>
  <c r="V117" i="17"/>
  <c r="U117" i="17"/>
  <c r="T117" i="17"/>
  <c r="S117" i="17"/>
  <c r="R117" i="17"/>
  <c r="Q117" i="17"/>
  <c r="P117" i="17"/>
  <c r="O117" i="17"/>
  <c r="N117" i="17"/>
  <c r="M117" i="17"/>
  <c r="L117" i="17"/>
  <c r="K117" i="17"/>
  <c r="J117" i="17"/>
  <c r="I117" i="17"/>
  <c r="H117" i="17"/>
  <c r="G117" i="17"/>
  <c r="F117" i="17"/>
  <c r="E117" i="17"/>
  <c r="D117" i="17"/>
  <c r="C117" i="17"/>
  <c r="B105" i="17"/>
  <c r="B104" i="17"/>
  <c r="B103" i="17"/>
  <c r="B102" i="17"/>
  <c r="B101" i="17"/>
  <c r="B97" i="17"/>
  <c r="B96" i="17"/>
  <c r="B95" i="17"/>
  <c r="B94" i="17"/>
  <c r="B93" i="17"/>
  <c r="B92" i="17"/>
  <c r="B91" i="17"/>
  <c r="AZ64" i="17"/>
  <c r="AY64" i="17"/>
  <c r="AY66" i="17" s="1"/>
  <c r="AX64" i="17"/>
  <c r="AW64" i="17"/>
  <c r="AV64" i="17"/>
  <c r="AU64" i="17"/>
  <c r="AU66" i="17" s="1"/>
  <c r="AT64" i="17"/>
  <c r="AS64" i="17"/>
  <c r="AR64" i="17"/>
  <c r="AQ64" i="17"/>
  <c r="AP64" i="17"/>
  <c r="AO64" i="17"/>
  <c r="AN64" i="17"/>
  <c r="AM64" i="17"/>
  <c r="AL64" i="17"/>
  <c r="AK64" i="17"/>
  <c r="AJ64" i="17"/>
  <c r="AI64" i="17"/>
  <c r="AI66" i="17" s="1"/>
  <c r="AH64" i="17"/>
  <c r="AG64" i="17"/>
  <c r="AF64" i="17"/>
  <c r="AE64" i="17"/>
  <c r="AE66" i="17" s="1"/>
  <c r="AD64" i="17"/>
  <c r="AC64" i="17"/>
  <c r="AB64" i="17"/>
  <c r="AA64" i="17"/>
  <c r="Z64" i="17"/>
  <c r="Y64" i="17"/>
  <c r="X64" i="17"/>
  <c r="W64" i="17"/>
  <c r="V64" i="17"/>
  <c r="U64" i="17"/>
  <c r="T64" i="17"/>
  <c r="S64" i="17"/>
  <c r="AZ61" i="17"/>
  <c r="AY61" i="17"/>
  <c r="AX61" i="17"/>
  <c r="AW61" i="17"/>
  <c r="AV61" i="17"/>
  <c r="AU61" i="17"/>
  <c r="AT61" i="17"/>
  <c r="AS61" i="17"/>
  <c r="AR61" i="17"/>
  <c r="AQ61" i="17"/>
  <c r="AP61" i="17"/>
  <c r="AO61" i="17"/>
  <c r="AN61" i="17"/>
  <c r="AM61" i="17"/>
  <c r="AL61" i="17"/>
  <c r="AK61" i="17"/>
  <c r="AJ61" i="17"/>
  <c r="AI61" i="17"/>
  <c r="AH61" i="17"/>
  <c r="AG61" i="17"/>
  <c r="AF61" i="17"/>
  <c r="AE61" i="17"/>
  <c r="AD61" i="17"/>
  <c r="AC61" i="17"/>
  <c r="AB61" i="17"/>
  <c r="AA61" i="17"/>
  <c r="Z61" i="17"/>
  <c r="Y61" i="17"/>
  <c r="X61" i="17"/>
  <c r="W61" i="17"/>
  <c r="V61" i="17"/>
  <c r="U61" i="17"/>
  <c r="T61" i="17"/>
  <c r="S61" i="17"/>
  <c r="R61" i="17"/>
  <c r="Q61" i="17"/>
  <c r="P61" i="17"/>
  <c r="O61" i="17"/>
  <c r="N61" i="17"/>
  <c r="M61" i="17"/>
  <c r="L61" i="17"/>
  <c r="K61" i="17"/>
  <c r="J61" i="17"/>
  <c r="I61" i="17"/>
  <c r="H61" i="17"/>
  <c r="G61" i="17"/>
  <c r="F61" i="17"/>
  <c r="E61" i="17"/>
  <c r="D61" i="17"/>
  <c r="C61" i="17"/>
  <c r="AZ60" i="17"/>
  <c r="AY60" i="17"/>
  <c r="AX60" i="17"/>
  <c r="AW60" i="17"/>
  <c r="AV60" i="17"/>
  <c r="AU60" i="17"/>
  <c r="AT60" i="17"/>
  <c r="AS60" i="17"/>
  <c r="AR60" i="17"/>
  <c r="AQ60" i="17"/>
  <c r="AP60" i="17"/>
  <c r="AO60" i="17"/>
  <c r="AN60" i="17"/>
  <c r="AM60" i="17"/>
  <c r="AL60" i="17"/>
  <c r="AK60" i="17"/>
  <c r="AJ60" i="17"/>
  <c r="AI60" i="17"/>
  <c r="AH60" i="17"/>
  <c r="AG60" i="17"/>
  <c r="AF60" i="17"/>
  <c r="AE60" i="17"/>
  <c r="AD60" i="17"/>
  <c r="AC60" i="17"/>
  <c r="AB60" i="17"/>
  <c r="AA60" i="17"/>
  <c r="Z60" i="17"/>
  <c r="H60" i="17"/>
  <c r="G60" i="17"/>
  <c r="F60" i="17"/>
  <c r="E60" i="17"/>
  <c r="D60" i="17"/>
  <c r="C60" i="17"/>
  <c r="B55" i="17"/>
  <c r="B54" i="17"/>
  <c r="K53" i="17"/>
  <c r="J53" i="17"/>
  <c r="I53" i="17"/>
  <c r="H53" i="17"/>
  <c r="G53" i="17"/>
  <c r="F53" i="17"/>
  <c r="E53" i="17"/>
  <c r="D53" i="17"/>
  <c r="C53" i="17"/>
  <c r="B53" i="17"/>
  <c r="AZ52" i="17"/>
  <c r="AY52" i="17"/>
  <c r="AX52" i="17"/>
  <c r="AW52" i="17"/>
  <c r="AV52" i="17"/>
  <c r="AU52" i="17"/>
  <c r="AT52" i="17"/>
  <c r="AS52" i="17"/>
  <c r="AR52" i="17"/>
  <c r="AQ52" i="17"/>
  <c r="AP52" i="17"/>
  <c r="AO52" i="17"/>
  <c r="AN52" i="17"/>
  <c r="AM52" i="17"/>
  <c r="AL52" i="17"/>
  <c r="AK52" i="17"/>
  <c r="AJ52" i="17"/>
  <c r="AI52" i="17"/>
  <c r="AH52" i="17"/>
  <c r="AG52" i="17"/>
  <c r="AF52" i="17"/>
  <c r="AE52" i="17"/>
  <c r="AD52" i="17"/>
  <c r="AC52" i="17"/>
  <c r="AB52" i="17"/>
  <c r="AA52" i="17"/>
  <c r="Z52" i="17"/>
  <c r="Y52" i="17"/>
  <c r="X52" i="17"/>
  <c r="W52" i="17"/>
  <c r="V52" i="17"/>
  <c r="U52" i="17"/>
  <c r="T52" i="17"/>
  <c r="S52" i="17"/>
  <c r="R52" i="17"/>
  <c r="Q52" i="17"/>
  <c r="P52" i="17"/>
  <c r="O52" i="17"/>
  <c r="N52" i="17"/>
  <c r="M52" i="17"/>
  <c r="L52" i="17"/>
  <c r="K52" i="17"/>
  <c r="J52" i="17"/>
  <c r="I52" i="17"/>
  <c r="H52" i="17"/>
  <c r="G52" i="17"/>
  <c r="F52" i="17"/>
  <c r="E52" i="17"/>
  <c r="D52" i="17"/>
  <c r="C52" i="17"/>
  <c r="AU51" i="17"/>
  <c r="AM51" i="17"/>
  <c r="AZ50" i="17"/>
  <c r="AY50" i="17"/>
  <c r="AX50" i="17"/>
  <c r="AW50" i="17"/>
  <c r="AV50" i="17"/>
  <c r="AU50" i="17"/>
  <c r="AT50" i="17"/>
  <c r="AS50" i="17"/>
  <c r="AR50" i="17"/>
  <c r="AQ50" i="17"/>
  <c r="AP50" i="17"/>
  <c r="AO50" i="17"/>
  <c r="AN50" i="17"/>
  <c r="AM50" i="17"/>
  <c r="AL50" i="17"/>
  <c r="AK50" i="17"/>
  <c r="AJ50" i="17"/>
  <c r="AI50" i="17"/>
  <c r="AH50" i="17"/>
  <c r="AG50" i="17"/>
  <c r="AF50" i="17"/>
  <c r="AE50" i="17"/>
  <c r="AD50" i="17"/>
  <c r="AC50" i="17"/>
  <c r="AB50" i="17"/>
  <c r="AA50" i="17"/>
  <c r="Z50" i="17"/>
  <c r="H50" i="17"/>
  <c r="G50" i="17"/>
  <c r="F50" i="17"/>
  <c r="E50" i="17"/>
  <c r="D50" i="17"/>
  <c r="C50" i="17"/>
  <c r="Q29" i="17"/>
  <c r="Q26" i="17"/>
  <c r="Q25" i="17"/>
  <c r="Q24" i="17"/>
  <c r="Q23" i="17"/>
  <c r="Q22" i="17"/>
  <c r="Q21" i="17"/>
  <c r="Q20" i="17"/>
  <c r="Q18" i="17"/>
  <c r="AZ4" i="17"/>
  <c r="AZ51" i="17" s="1"/>
  <c r="AY4" i="17"/>
  <c r="AY63" i="17" s="1"/>
  <c r="AY65" i="17" s="1"/>
  <c r="AY53" i="17" s="1"/>
  <c r="AX4" i="17"/>
  <c r="AW4" i="17"/>
  <c r="AW62" i="17" s="1"/>
  <c r="AV4" i="17"/>
  <c r="AV51" i="17" s="1"/>
  <c r="AU4" i="17"/>
  <c r="AU63" i="17" s="1"/>
  <c r="AU65" i="17" s="1"/>
  <c r="AU53" i="17" s="1"/>
  <c r="AT4" i="17"/>
  <c r="AS4" i="17"/>
  <c r="AS62" i="17" s="1"/>
  <c r="AR4" i="17"/>
  <c r="AR51" i="17" s="1"/>
  <c r="AQ4" i="17"/>
  <c r="AQ63" i="17" s="1"/>
  <c r="AQ65" i="17" s="1"/>
  <c r="AQ53" i="17" s="1"/>
  <c r="AP4" i="17"/>
  <c r="AO4" i="17"/>
  <c r="AO62" i="17" s="1"/>
  <c r="AN4" i="17"/>
  <c r="AN51" i="17" s="1"/>
  <c r="AM4" i="17"/>
  <c r="AM63" i="17" s="1"/>
  <c r="AM65" i="17" s="1"/>
  <c r="AM53" i="17" s="1"/>
  <c r="AL4" i="17"/>
  <c r="AK4" i="17"/>
  <c r="AK62" i="17" s="1"/>
  <c r="AJ4" i="17"/>
  <c r="AJ51" i="17" s="1"/>
  <c r="AI4" i="17"/>
  <c r="AI63" i="17" s="1"/>
  <c r="AI65" i="17" s="1"/>
  <c r="AI53" i="17" s="1"/>
  <c r="AH4" i="17"/>
  <c r="AG4" i="17"/>
  <c r="AG62" i="17" s="1"/>
  <c r="AF4" i="17"/>
  <c r="AF51" i="17" s="1"/>
  <c r="AE4" i="17"/>
  <c r="AE63" i="17" s="1"/>
  <c r="AE65" i="17" s="1"/>
  <c r="AE53" i="17" s="1"/>
  <c r="AD4" i="17"/>
  <c r="AC4" i="17"/>
  <c r="AC62" i="17" s="1"/>
  <c r="AB4" i="17"/>
  <c r="AB51" i="17" s="1"/>
  <c r="AA4" i="17"/>
  <c r="AA63" i="17" s="1"/>
  <c r="AA65" i="17" s="1"/>
  <c r="AA53" i="17" s="1"/>
  <c r="Z4" i="17"/>
  <c r="H4" i="17"/>
  <c r="H51" i="17" s="1"/>
  <c r="G4" i="17"/>
  <c r="G51" i="17" s="1"/>
  <c r="F4" i="17"/>
  <c r="E4" i="17"/>
  <c r="E62" i="17" s="1"/>
  <c r="E64" i="17" s="1"/>
  <c r="E74" i="17" s="1"/>
  <c r="D4" i="17"/>
  <c r="D51" i="17" s="1"/>
  <c r="C4" i="17"/>
  <c r="C51" i="17" s="1"/>
  <c r="I60" i="17"/>
  <c r="C114" i="17" l="1"/>
  <c r="AM62" i="17"/>
  <c r="AO68" i="17"/>
  <c r="E83" i="17"/>
  <c r="AA51" i="17"/>
  <c r="AI51" i="17"/>
  <c r="AY51" i="17"/>
  <c r="AK63" i="17"/>
  <c r="AK65" i="17" s="1"/>
  <c r="AK83" i="17" s="1"/>
  <c r="AQ51" i="17"/>
  <c r="G62" i="17"/>
  <c r="G64" i="17" s="1"/>
  <c r="AC68" i="17"/>
  <c r="AG68" i="17"/>
  <c r="AK68" i="17"/>
  <c r="AS68" i="17"/>
  <c r="AW68" i="17"/>
  <c r="C113" i="17"/>
  <c r="AM73" i="17"/>
  <c r="AA73" i="17"/>
  <c r="AQ73" i="17"/>
  <c r="E63" i="17"/>
  <c r="E72" i="17"/>
  <c r="G104" i="17"/>
  <c r="G105" i="17"/>
  <c r="G101" i="17"/>
  <c r="G102" i="17"/>
  <c r="G96" i="17"/>
  <c r="G97" i="17"/>
  <c r="G94" i="17"/>
  <c r="G91" i="17"/>
  <c r="G95" i="17"/>
  <c r="G92" i="17"/>
  <c r="G85" i="17"/>
  <c r="G83" i="17"/>
  <c r="G81" i="17"/>
  <c r="G106" i="17"/>
  <c r="G100" i="17"/>
  <c r="G93" i="17"/>
  <c r="G84" i="17"/>
  <c r="G77" i="17"/>
  <c r="G86" i="17"/>
  <c r="G82" i="17"/>
  <c r="G76" i="17"/>
  <c r="G74" i="17"/>
  <c r="G72" i="17"/>
  <c r="G68" i="17"/>
  <c r="G71" i="17"/>
  <c r="G80" i="17"/>
  <c r="G75" i="17"/>
  <c r="G103" i="17"/>
  <c r="G73" i="17"/>
  <c r="AA54" i="17"/>
  <c r="AE54" i="17"/>
  <c r="AI54" i="17"/>
  <c r="AM54" i="17"/>
  <c r="AQ54" i="17"/>
  <c r="AU54" i="17"/>
  <c r="AY54" i="17"/>
  <c r="AA62" i="17"/>
  <c r="AA68" i="17" s="1"/>
  <c r="AQ62" i="17"/>
  <c r="AQ68" i="17" s="1"/>
  <c r="AO63" i="17"/>
  <c r="AO65" i="17" s="1"/>
  <c r="AO106" i="17" s="1"/>
  <c r="AA71" i="17"/>
  <c r="AQ71" i="17"/>
  <c r="AD62" i="17"/>
  <c r="AD68" i="17" s="1"/>
  <c r="AD63" i="17"/>
  <c r="AD65" i="17" s="1"/>
  <c r="AD100" i="17" s="1"/>
  <c r="AL62" i="17"/>
  <c r="AL68" i="17" s="1"/>
  <c r="AL63" i="17"/>
  <c r="AL65" i="17" s="1"/>
  <c r="AL103" i="17" s="1"/>
  <c r="AT62" i="17"/>
  <c r="AT68" i="17" s="1"/>
  <c r="AT63" i="17"/>
  <c r="AT65" i="17" s="1"/>
  <c r="AT106" i="17" s="1"/>
  <c r="AX62" i="17"/>
  <c r="AX63" i="17"/>
  <c r="AX65" i="17" s="1"/>
  <c r="AX103" i="17" s="1"/>
  <c r="AE104" i="17"/>
  <c r="AE100" i="17"/>
  <c r="AE105" i="17"/>
  <c r="AE101" i="17"/>
  <c r="AE102" i="17"/>
  <c r="AE106" i="17"/>
  <c r="AE103" i="17"/>
  <c r="AE96" i="17"/>
  <c r="AE97" i="17"/>
  <c r="AE93" i="17"/>
  <c r="AE91" i="17"/>
  <c r="AE92" i="17"/>
  <c r="AE85" i="17"/>
  <c r="AE83" i="17"/>
  <c r="AE81" i="17"/>
  <c r="AE94" i="17"/>
  <c r="AE95" i="17"/>
  <c r="AE84" i="17"/>
  <c r="AE80" i="17"/>
  <c r="AE77" i="17"/>
  <c r="AE75" i="17"/>
  <c r="AE86" i="17"/>
  <c r="AE74" i="17"/>
  <c r="AE72" i="17"/>
  <c r="AE82" i="17"/>
  <c r="AM104" i="17"/>
  <c r="AM100" i="17"/>
  <c r="AM105" i="17"/>
  <c r="AM101" i="17"/>
  <c r="AM102" i="17"/>
  <c r="AM96" i="17"/>
  <c r="AM97" i="17"/>
  <c r="AM94" i="17"/>
  <c r="AM91" i="17"/>
  <c r="AM95" i="17"/>
  <c r="AM92" i="17"/>
  <c r="AM85" i="17"/>
  <c r="AM83" i="17"/>
  <c r="AM81" i="17"/>
  <c r="AM106" i="17"/>
  <c r="AM93" i="17"/>
  <c r="AM84" i="17"/>
  <c r="AM77" i="17"/>
  <c r="AM75" i="17"/>
  <c r="AM103" i="17"/>
  <c r="AM86" i="17"/>
  <c r="AM82" i="17"/>
  <c r="AM80" i="17"/>
  <c r="AM74" i="17"/>
  <c r="AM72" i="17"/>
  <c r="AM68" i="17"/>
  <c r="AM76" i="17"/>
  <c r="AU104" i="17"/>
  <c r="AU100" i="17"/>
  <c r="AU105" i="17"/>
  <c r="AU101" i="17"/>
  <c r="AU102" i="17"/>
  <c r="AU106" i="17"/>
  <c r="AU103" i="17"/>
  <c r="AU96" i="17"/>
  <c r="AU97" i="17"/>
  <c r="AU93" i="17"/>
  <c r="AU91" i="17"/>
  <c r="AU92" i="17"/>
  <c r="AU85" i="17"/>
  <c r="AU83" i="17"/>
  <c r="AU81" i="17"/>
  <c r="AU77" i="17"/>
  <c r="AU94" i="17"/>
  <c r="AU84" i="17"/>
  <c r="AU80" i="17"/>
  <c r="AU75" i="17"/>
  <c r="AU95" i="17"/>
  <c r="AU82" i="17"/>
  <c r="AU74" i="17"/>
  <c r="AU72" i="17"/>
  <c r="AU76" i="17"/>
  <c r="AI73" i="17"/>
  <c r="AY73" i="17"/>
  <c r="AE76" i="17"/>
  <c r="AI106" i="17"/>
  <c r="G63" i="17"/>
  <c r="D62" i="17"/>
  <c r="D64" i="17" s="1"/>
  <c r="H62" i="17"/>
  <c r="H64" i="17" s="1"/>
  <c r="AB63" i="17"/>
  <c r="AB65" i="17" s="1"/>
  <c r="AB102" i="17" s="1"/>
  <c r="AB62" i="17"/>
  <c r="AB68" i="17" s="1"/>
  <c r="AF63" i="17"/>
  <c r="AF65" i="17" s="1"/>
  <c r="AF101" i="17" s="1"/>
  <c r="AF62" i="17"/>
  <c r="AF68" i="17" s="1"/>
  <c r="AJ63" i="17"/>
  <c r="AJ65" i="17" s="1"/>
  <c r="AJ105" i="17" s="1"/>
  <c r="AJ62" i="17"/>
  <c r="AJ68" i="17" s="1"/>
  <c r="AN63" i="17"/>
  <c r="AN65" i="17" s="1"/>
  <c r="AN102" i="17" s="1"/>
  <c r="AN62" i="17"/>
  <c r="AN68" i="17" s="1"/>
  <c r="AR63" i="17"/>
  <c r="AR65" i="17" s="1"/>
  <c r="AR102" i="17" s="1"/>
  <c r="AR62" i="17"/>
  <c r="AR68" i="17" s="1"/>
  <c r="AV63" i="17"/>
  <c r="AV65" i="17" s="1"/>
  <c r="AV106" i="17" s="1"/>
  <c r="AV62" i="17"/>
  <c r="AV68" i="17" s="1"/>
  <c r="AZ63" i="17"/>
  <c r="AZ65" i="17" s="1"/>
  <c r="AZ101" i="17" s="1"/>
  <c r="AZ62" i="17"/>
  <c r="AZ68" i="17" s="1"/>
  <c r="E51" i="17"/>
  <c r="AC51" i="17"/>
  <c r="AG51" i="17"/>
  <c r="AK51" i="17"/>
  <c r="AO51" i="17"/>
  <c r="AS51" i="17"/>
  <c r="AW51" i="17"/>
  <c r="AE62" i="17"/>
  <c r="AE68" i="17" s="1"/>
  <c r="AU62" i="17"/>
  <c r="AU68" i="17" s="1"/>
  <c r="AC63" i="17"/>
  <c r="AC65" i="17" s="1"/>
  <c r="AC102" i="17" s="1"/>
  <c r="AS63" i="17"/>
  <c r="AS65" i="17" s="1"/>
  <c r="AS83" i="17" s="1"/>
  <c r="S66" i="17"/>
  <c r="AE71" i="17"/>
  <c r="AU71" i="17"/>
  <c r="AU86" i="17"/>
  <c r="F62" i="17"/>
  <c r="F64" i="17" s="1"/>
  <c r="Z62" i="17"/>
  <c r="Z68" i="17" s="1"/>
  <c r="Z63" i="17"/>
  <c r="Z65" i="17" s="1"/>
  <c r="Z74" i="17" s="1"/>
  <c r="AH62" i="17"/>
  <c r="AH68" i="17" s="1"/>
  <c r="AH63" i="17"/>
  <c r="AH65" i="17" s="1"/>
  <c r="AH76" i="17" s="1"/>
  <c r="AP62" i="17"/>
  <c r="AP68" i="17" s="1"/>
  <c r="AP63" i="17"/>
  <c r="AP65" i="17" s="1"/>
  <c r="AP104" i="17" s="1"/>
  <c r="AE51" i="17"/>
  <c r="AA104" i="17"/>
  <c r="AA100" i="17"/>
  <c r="AA105" i="17"/>
  <c r="AA101" i="17"/>
  <c r="AA102" i="17"/>
  <c r="AA96" i="17"/>
  <c r="AA106" i="17"/>
  <c r="AA103" i="17"/>
  <c r="AA97" i="17"/>
  <c r="AA91" i="17"/>
  <c r="AA94" i="17"/>
  <c r="AA92" i="17"/>
  <c r="AA85" i="17"/>
  <c r="AA83" i="17"/>
  <c r="AA81" i="17"/>
  <c r="AA95" i="17"/>
  <c r="AA80" i="17"/>
  <c r="AA86" i="17"/>
  <c r="AA82" i="17"/>
  <c r="AA77" i="17"/>
  <c r="AA75" i="17"/>
  <c r="AA93" i="17"/>
  <c r="AA74" i="17"/>
  <c r="AA72" i="17"/>
  <c r="AA84" i="17"/>
  <c r="AA76" i="17"/>
  <c r="AI104" i="17"/>
  <c r="AI100" i="17"/>
  <c r="AI105" i="17"/>
  <c r="AI101" i="17"/>
  <c r="AI102" i="17"/>
  <c r="AI96" i="17"/>
  <c r="AI97" i="17"/>
  <c r="AI103" i="17"/>
  <c r="AI95" i="17"/>
  <c r="AI91" i="17"/>
  <c r="AI93" i="17"/>
  <c r="AI92" i="17"/>
  <c r="AI85" i="17"/>
  <c r="AI83" i="17"/>
  <c r="AI81" i="17"/>
  <c r="AI86" i="17"/>
  <c r="AI82" i="17"/>
  <c r="AI77" i="17"/>
  <c r="AI75" i="17"/>
  <c r="AI80" i="17"/>
  <c r="AI76" i="17"/>
  <c r="AI94" i="17"/>
  <c r="AI84" i="17"/>
  <c r="AI74" i="17"/>
  <c r="AI72" i="17"/>
  <c r="AQ104" i="17"/>
  <c r="AQ100" i="17"/>
  <c r="AQ105" i="17"/>
  <c r="AQ101" i="17"/>
  <c r="AQ102" i="17"/>
  <c r="AQ96" i="17"/>
  <c r="AQ106" i="17"/>
  <c r="AQ103" i="17"/>
  <c r="AQ97" i="17"/>
  <c r="AQ91" i="17"/>
  <c r="AQ94" i="17"/>
  <c r="AQ92" i="17"/>
  <c r="AQ85" i="17"/>
  <c r="AQ83" i="17"/>
  <c r="AQ81" i="17"/>
  <c r="AQ77" i="17"/>
  <c r="AQ95" i="17"/>
  <c r="AQ93" i="17"/>
  <c r="AQ80" i="17"/>
  <c r="AQ86" i="17"/>
  <c r="AQ82" i="17"/>
  <c r="AQ75" i="17"/>
  <c r="AQ84" i="17"/>
  <c r="AQ76" i="17"/>
  <c r="AQ74" i="17"/>
  <c r="AQ72" i="17"/>
  <c r="AY104" i="17"/>
  <c r="AY100" i="17"/>
  <c r="AY105" i="17"/>
  <c r="AY101" i="17"/>
  <c r="AY102" i="17"/>
  <c r="AY96" i="17"/>
  <c r="AY97" i="17"/>
  <c r="AY95" i="17"/>
  <c r="AY91" i="17"/>
  <c r="AY106" i="17"/>
  <c r="AY93" i="17"/>
  <c r="AY92" i="17"/>
  <c r="AY85" i="17"/>
  <c r="AY83" i="17"/>
  <c r="AY81" i="17"/>
  <c r="AY77" i="17"/>
  <c r="AY103" i="17"/>
  <c r="AY94" i="17"/>
  <c r="AY86" i="17"/>
  <c r="AY82" i="17"/>
  <c r="AY75" i="17"/>
  <c r="AY80" i="17"/>
  <c r="AY76" i="17"/>
  <c r="AY74" i="17"/>
  <c r="AY72" i="17"/>
  <c r="AA66" i="17"/>
  <c r="AQ66" i="17"/>
  <c r="AM71" i="17"/>
  <c r="E102" i="17"/>
  <c r="E106" i="17"/>
  <c r="E103" i="17"/>
  <c r="E104" i="17"/>
  <c r="E94" i="17"/>
  <c r="E101" i="17"/>
  <c r="E100" i="17"/>
  <c r="E97" i="17"/>
  <c r="E96" i="17"/>
  <c r="E93" i="17"/>
  <c r="E105" i="17"/>
  <c r="E86" i="17"/>
  <c r="E84" i="17"/>
  <c r="E82" i="17"/>
  <c r="E80" i="17"/>
  <c r="E95" i="17"/>
  <c r="E92" i="17"/>
  <c r="E91" i="17"/>
  <c r="E85" i="17"/>
  <c r="E76" i="17"/>
  <c r="E75" i="17"/>
  <c r="E73" i="17"/>
  <c r="E71" i="17"/>
  <c r="E81" i="17"/>
  <c r="I4" i="17"/>
  <c r="I50" i="17"/>
  <c r="F51" i="17"/>
  <c r="Z51" i="17"/>
  <c r="AD51" i="17"/>
  <c r="AH51" i="17"/>
  <c r="AL51" i="17"/>
  <c r="AP51" i="17"/>
  <c r="AT51" i="17"/>
  <c r="AX51" i="17"/>
  <c r="C62" i="17"/>
  <c r="AI62" i="17"/>
  <c r="AI68" i="17" s="1"/>
  <c r="AY62" i="17"/>
  <c r="AY68" i="17" s="1"/>
  <c r="AG63" i="17"/>
  <c r="AG65" i="17" s="1"/>
  <c r="AG91" i="17" s="1"/>
  <c r="AW63" i="17"/>
  <c r="AW65" i="17" s="1"/>
  <c r="AW106" i="17" s="1"/>
  <c r="W66" i="17"/>
  <c r="AM66" i="17"/>
  <c r="E68" i="17"/>
  <c r="AI71" i="17"/>
  <c r="AY71" i="17"/>
  <c r="AE73" i="17"/>
  <c r="AU73" i="17"/>
  <c r="E77" i="17"/>
  <c r="AY84" i="17"/>
  <c r="AB94" i="17"/>
  <c r="T66" i="17"/>
  <c r="X66" i="17"/>
  <c r="AB66" i="17"/>
  <c r="AF66" i="17"/>
  <c r="AJ66" i="17"/>
  <c r="AN66" i="17"/>
  <c r="AR66" i="17"/>
  <c r="AV66" i="17"/>
  <c r="AZ66" i="17"/>
  <c r="AX68" i="17"/>
  <c r="AK104" i="17"/>
  <c r="AK86" i="17"/>
  <c r="AK76" i="17"/>
  <c r="U66" i="17"/>
  <c r="Y66" i="17"/>
  <c r="AC66" i="17"/>
  <c r="AG66" i="17"/>
  <c r="AK66" i="17"/>
  <c r="AO66" i="17"/>
  <c r="AS66" i="17"/>
  <c r="AW66" i="17"/>
  <c r="V66" i="17"/>
  <c r="Z66" i="17"/>
  <c r="AD66" i="17"/>
  <c r="AH66" i="17"/>
  <c r="AL66" i="17"/>
  <c r="AP66" i="17"/>
  <c r="AT66" i="17"/>
  <c r="AX66" i="17"/>
  <c r="J3" i="16"/>
  <c r="K3" i="16" s="1"/>
  <c r="I3" i="16"/>
  <c r="I50" i="16" s="1"/>
  <c r="AZ117" i="16"/>
  <c r="AY117" i="16"/>
  <c r="AX117" i="16"/>
  <c r="AW117" i="16"/>
  <c r="AV117" i="16"/>
  <c r="AU117" i="16"/>
  <c r="AT117" i="16"/>
  <c r="AS117" i="16"/>
  <c r="AR117" i="16"/>
  <c r="AQ117" i="16"/>
  <c r="AP117" i="16"/>
  <c r="AO117" i="16"/>
  <c r="AN117" i="16"/>
  <c r="AM117" i="16"/>
  <c r="AL117" i="16"/>
  <c r="AK117" i="16"/>
  <c r="AJ117" i="16"/>
  <c r="AI117" i="16"/>
  <c r="AH117" i="16"/>
  <c r="AG117" i="16"/>
  <c r="AF117" i="16"/>
  <c r="AE117" i="16"/>
  <c r="AD117" i="16"/>
  <c r="AC117" i="16"/>
  <c r="AB117" i="16"/>
  <c r="AA117" i="16"/>
  <c r="Z117" i="16"/>
  <c r="Y117" i="16"/>
  <c r="X117" i="16"/>
  <c r="W117" i="16"/>
  <c r="V117" i="16"/>
  <c r="U117" i="16"/>
  <c r="T117" i="16"/>
  <c r="S117" i="16"/>
  <c r="R117" i="16"/>
  <c r="Q117" i="16"/>
  <c r="P117" i="16"/>
  <c r="O117" i="16"/>
  <c r="N117" i="16"/>
  <c r="M117" i="16"/>
  <c r="L117" i="16"/>
  <c r="K117" i="16"/>
  <c r="J117" i="16"/>
  <c r="I117" i="16"/>
  <c r="H117" i="16"/>
  <c r="G117" i="16"/>
  <c r="F117" i="16"/>
  <c r="E117" i="16"/>
  <c r="D117" i="16"/>
  <c r="C117" i="16"/>
  <c r="C114" i="16"/>
  <c r="B105" i="16"/>
  <c r="B104" i="16"/>
  <c r="B103" i="16"/>
  <c r="Q23" i="16" s="1"/>
  <c r="B102" i="16"/>
  <c r="Q24" i="16" s="1"/>
  <c r="B101" i="16"/>
  <c r="B97" i="16"/>
  <c r="B96" i="16"/>
  <c r="B95" i="16"/>
  <c r="B94" i="16"/>
  <c r="B93" i="16"/>
  <c r="B92" i="16"/>
  <c r="B91" i="16"/>
  <c r="AZ64" i="16"/>
  <c r="AZ66" i="16" s="1"/>
  <c r="AY64" i="16"/>
  <c r="AY66" i="16" s="1"/>
  <c r="AX64" i="16"/>
  <c r="AW64" i="16"/>
  <c r="AV64" i="16"/>
  <c r="AU64" i="16"/>
  <c r="AT64" i="16"/>
  <c r="AS64" i="16"/>
  <c r="AS66" i="16" s="1"/>
  <c r="AR64" i="16"/>
  <c r="AQ64" i="16"/>
  <c r="AP64" i="16"/>
  <c r="AO64" i="16"/>
  <c r="AO66" i="16" s="1"/>
  <c r="AN64" i="16"/>
  <c r="AN66" i="16" s="1"/>
  <c r="AM64" i="16"/>
  <c r="AL64" i="16"/>
  <c r="AK64" i="16"/>
  <c r="AK66" i="16" s="1"/>
  <c r="AJ64" i="16"/>
  <c r="AJ66" i="16" s="1"/>
  <c r="AI64" i="16"/>
  <c r="AI66" i="16" s="1"/>
  <c r="AH64" i="16"/>
  <c r="AG64" i="16"/>
  <c r="AF64" i="16"/>
  <c r="AE64" i="16"/>
  <c r="AD64" i="16"/>
  <c r="AC64" i="16"/>
  <c r="AB64" i="16"/>
  <c r="AA64" i="16"/>
  <c r="Z64" i="16"/>
  <c r="Y64" i="16"/>
  <c r="X64" i="16"/>
  <c r="W64" i="16"/>
  <c r="V64" i="16"/>
  <c r="U64" i="16"/>
  <c r="T64" i="16"/>
  <c r="S64" i="16"/>
  <c r="AZ61" i="16"/>
  <c r="AY61" i="16"/>
  <c r="AX61" i="16"/>
  <c r="AW61" i="16"/>
  <c r="AV61" i="16"/>
  <c r="AU61" i="16"/>
  <c r="AT61" i="16"/>
  <c r="AS61" i="16"/>
  <c r="AR61" i="16"/>
  <c r="AQ61" i="16"/>
  <c r="AP61" i="16"/>
  <c r="AO61" i="16"/>
  <c r="AN61" i="16"/>
  <c r="AM61" i="16"/>
  <c r="AL61" i="16"/>
  <c r="AK61" i="16"/>
  <c r="AJ61" i="16"/>
  <c r="AI61" i="16"/>
  <c r="AH61" i="16"/>
  <c r="AG61" i="16"/>
  <c r="AF61" i="16"/>
  <c r="AE61" i="16"/>
  <c r="AD61" i="16"/>
  <c r="AC61" i="16"/>
  <c r="AB61" i="16"/>
  <c r="AA61" i="16"/>
  <c r="Z61" i="16"/>
  <c r="Y61" i="16"/>
  <c r="X61" i="16"/>
  <c r="W61" i="16"/>
  <c r="V61" i="16"/>
  <c r="U61" i="16"/>
  <c r="T61" i="16"/>
  <c r="S61" i="16"/>
  <c r="R61" i="16"/>
  <c r="Q61" i="16"/>
  <c r="P61" i="16"/>
  <c r="O61" i="16"/>
  <c r="N61" i="16"/>
  <c r="M61" i="16"/>
  <c r="L61" i="16"/>
  <c r="K61" i="16"/>
  <c r="J61" i="16"/>
  <c r="I61" i="16"/>
  <c r="H61" i="16"/>
  <c r="G61" i="16"/>
  <c r="F61" i="16"/>
  <c r="E61" i="16"/>
  <c r="D61" i="16"/>
  <c r="C61" i="16"/>
  <c r="AZ60" i="16"/>
  <c r="AY60" i="16"/>
  <c r="AX60" i="16"/>
  <c r="AW60" i="16"/>
  <c r="AV60" i="16"/>
  <c r="AU60" i="16"/>
  <c r="AT60" i="16"/>
  <c r="AS60" i="16"/>
  <c r="AR60" i="16"/>
  <c r="AQ60" i="16"/>
  <c r="AP60" i="16"/>
  <c r="AO60" i="16"/>
  <c r="AN60" i="16"/>
  <c r="AM60" i="16"/>
  <c r="AL60" i="16"/>
  <c r="AK60" i="16"/>
  <c r="AJ60" i="16"/>
  <c r="AI60" i="16"/>
  <c r="AH60" i="16"/>
  <c r="AG60" i="16"/>
  <c r="AF60" i="16"/>
  <c r="AE60" i="16"/>
  <c r="AD60" i="16"/>
  <c r="AC60" i="16"/>
  <c r="AB60" i="16"/>
  <c r="AA60" i="16"/>
  <c r="Z60" i="16"/>
  <c r="I60" i="16"/>
  <c r="H60" i="16"/>
  <c r="G60" i="16"/>
  <c r="F60" i="16"/>
  <c r="E60" i="16"/>
  <c r="D60" i="16"/>
  <c r="C60" i="16"/>
  <c r="B55" i="16"/>
  <c r="B54" i="16"/>
  <c r="B53" i="16"/>
  <c r="AZ52" i="16"/>
  <c r="AY52" i="16"/>
  <c r="AX52" i="16"/>
  <c r="AW52" i="16"/>
  <c r="AV52" i="16"/>
  <c r="AU52" i="16"/>
  <c r="AT52" i="16"/>
  <c r="AS52" i="16"/>
  <c r="AR52" i="16"/>
  <c r="AQ52" i="16"/>
  <c r="AP52" i="16"/>
  <c r="AO52" i="16"/>
  <c r="AN52" i="16"/>
  <c r="AM52" i="16"/>
  <c r="AL52" i="16"/>
  <c r="AK52" i="16"/>
  <c r="AJ52" i="16"/>
  <c r="AI52" i="16"/>
  <c r="AH52" i="16"/>
  <c r="AG52" i="16"/>
  <c r="AF52" i="16"/>
  <c r="AE52" i="16"/>
  <c r="AD52" i="16"/>
  <c r="AC52" i="16"/>
  <c r="AB52" i="16"/>
  <c r="AA52" i="16"/>
  <c r="Z52" i="16"/>
  <c r="Y52" i="16"/>
  <c r="X52" i="16"/>
  <c r="W52" i="16"/>
  <c r="V52" i="16"/>
  <c r="U52" i="16"/>
  <c r="T52" i="16"/>
  <c r="S52" i="16"/>
  <c r="R52" i="16"/>
  <c r="Q52" i="16"/>
  <c r="P52" i="16"/>
  <c r="O52" i="16"/>
  <c r="N52" i="16"/>
  <c r="M52" i="16"/>
  <c r="L52" i="16"/>
  <c r="K52" i="16"/>
  <c r="J52" i="16"/>
  <c r="I52" i="16"/>
  <c r="H52" i="16"/>
  <c r="G52" i="16"/>
  <c r="F52" i="16"/>
  <c r="E52" i="16"/>
  <c r="D52" i="16"/>
  <c r="C52" i="16"/>
  <c r="AZ50" i="16"/>
  <c r="AY50" i="16"/>
  <c r="AX50" i="16"/>
  <c r="AW50" i="16"/>
  <c r="AV50" i="16"/>
  <c r="AU50" i="16"/>
  <c r="AT50" i="16"/>
  <c r="AS50" i="16"/>
  <c r="AR50" i="16"/>
  <c r="AQ50" i="16"/>
  <c r="AP50" i="16"/>
  <c r="AO50" i="16"/>
  <c r="AN50" i="16"/>
  <c r="AM50" i="16"/>
  <c r="AL50" i="16"/>
  <c r="AK50" i="16"/>
  <c r="AJ50" i="16"/>
  <c r="AI50" i="16"/>
  <c r="AH50" i="16"/>
  <c r="AG50" i="16"/>
  <c r="AF50" i="16"/>
  <c r="AE50" i="16"/>
  <c r="AD50" i="16"/>
  <c r="AC50" i="16"/>
  <c r="AB50" i="16"/>
  <c r="AA50" i="16"/>
  <c r="Z50" i="16"/>
  <c r="H50" i="16"/>
  <c r="G50" i="16"/>
  <c r="F50" i="16"/>
  <c r="E50" i="16"/>
  <c r="D50" i="16"/>
  <c r="C50" i="16"/>
  <c r="Q29" i="16"/>
  <c r="Q26" i="16"/>
  <c r="Q25" i="16"/>
  <c r="Q22" i="16"/>
  <c r="Q21" i="16"/>
  <c r="Q20" i="16"/>
  <c r="Q18" i="16"/>
  <c r="AZ4" i="16"/>
  <c r="AZ62" i="16" s="1"/>
  <c r="AY4" i="16"/>
  <c r="AY63" i="16" s="1"/>
  <c r="AY65" i="16" s="1"/>
  <c r="AX4" i="16"/>
  <c r="AX63" i="16" s="1"/>
  <c r="AX65" i="16" s="1"/>
  <c r="AW4" i="16"/>
  <c r="AW62" i="16" s="1"/>
  <c r="AV4" i="16"/>
  <c r="AV62" i="16" s="1"/>
  <c r="AU4" i="16"/>
  <c r="AU63" i="16" s="1"/>
  <c r="AU65" i="16" s="1"/>
  <c r="AT4" i="16"/>
  <c r="AT63" i="16" s="1"/>
  <c r="AT65" i="16" s="1"/>
  <c r="AS4" i="16"/>
  <c r="AS62" i="16" s="1"/>
  <c r="AR4" i="16"/>
  <c r="AR62" i="16" s="1"/>
  <c r="AQ4" i="16"/>
  <c r="AQ63" i="16" s="1"/>
  <c r="AQ65" i="16" s="1"/>
  <c r="AP4" i="16"/>
  <c r="AP63" i="16" s="1"/>
  <c r="AP65" i="16" s="1"/>
  <c r="AO4" i="16"/>
  <c r="AO62" i="16" s="1"/>
  <c r="AN4" i="16"/>
  <c r="AN62" i="16" s="1"/>
  <c r="AM4" i="16"/>
  <c r="AM63" i="16" s="1"/>
  <c r="AM65" i="16" s="1"/>
  <c r="AL4" i="16"/>
  <c r="AL63" i="16" s="1"/>
  <c r="AL65" i="16" s="1"/>
  <c r="AK4" i="16"/>
  <c r="AK62" i="16" s="1"/>
  <c r="AJ4" i="16"/>
  <c r="AJ62" i="16" s="1"/>
  <c r="AI4" i="16"/>
  <c r="AI63" i="16" s="1"/>
  <c r="AI65" i="16" s="1"/>
  <c r="AH4" i="16"/>
  <c r="AH63" i="16" s="1"/>
  <c r="AH65" i="16" s="1"/>
  <c r="AG4" i="16"/>
  <c r="AG62" i="16" s="1"/>
  <c r="AF4" i="16"/>
  <c r="AF62" i="16" s="1"/>
  <c r="AE4" i="16"/>
  <c r="AE63" i="16" s="1"/>
  <c r="AE65" i="16" s="1"/>
  <c r="AD4" i="16"/>
  <c r="AD63" i="16" s="1"/>
  <c r="AD65" i="16" s="1"/>
  <c r="AC4" i="16"/>
  <c r="AC62" i="16" s="1"/>
  <c r="AB4" i="16"/>
  <c r="AB62" i="16" s="1"/>
  <c r="AA4" i="16"/>
  <c r="AA63" i="16" s="1"/>
  <c r="AA65" i="16" s="1"/>
  <c r="Z4" i="16"/>
  <c r="Z63" i="16" s="1"/>
  <c r="Z65" i="16" s="1"/>
  <c r="I4" i="16"/>
  <c r="I62" i="16" s="1"/>
  <c r="I64" i="16" s="1"/>
  <c r="H4" i="16"/>
  <c r="H62" i="16" s="1"/>
  <c r="H64" i="16" s="1"/>
  <c r="G4" i="16"/>
  <c r="F4" i="16"/>
  <c r="E4" i="16"/>
  <c r="E62" i="16" s="1"/>
  <c r="E64" i="16" s="1"/>
  <c r="D4" i="16"/>
  <c r="D62" i="16" s="1"/>
  <c r="D64" i="16" s="1"/>
  <c r="C4" i="16"/>
  <c r="AK93" i="17" l="1"/>
  <c r="AK74" i="17"/>
  <c r="AK95" i="17"/>
  <c r="AK97" i="17"/>
  <c r="AK92" i="17"/>
  <c r="AK102" i="17"/>
  <c r="AS86" i="17"/>
  <c r="AK84" i="17"/>
  <c r="AK100" i="17"/>
  <c r="AK72" i="17"/>
  <c r="AK53" i="17"/>
  <c r="AZ75" i="17"/>
  <c r="AK81" i="17"/>
  <c r="AK73" i="17"/>
  <c r="AK85" i="17"/>
  <c r="AK80" i="17"/>
  <c r="AK96" i="17"/>
  <c r="AK101" i="17"/>
  <c r="AK103" i="17"/>
  <c r="AK77" i="17"/>
  <c r="AK54" i="17"/>
  <c r="AK75" i="17"/>
  <c r="AK71" i="17"/>
  <c r="AK91" i="17"/>
  <c r="AK82" i="17"/>
  <c r="AK105" i="17"/>
  <c r="AK94" i="17"/>
  <c r="AK106" i="17"/>
  <c r="AR104" i="17"/>
  <c r="AJ74" i="17"/>
  <c r="AS94" i="17"/>
  <c r="AZ84" i="17"/>
  <c r="AJ77" i="17"/>
  <c r="AJ85" i="17"/>
  <c r="AB72" i="17"/>
  <c r="AS75" i="17"/>
  <c r="AZ104" i="17"/>
  <c r="AR80" i="17"/>
  <c r="AS93" i="17"/>
  <c r="AR84" i="17"/>
  <c r="AB81" i="17"/>
  <c r="J50" i="16"/>
  <c r="AS92" i="17"/>
  <c r="AZ77" i="17"/>
  <c r="AB74" i="17"/>
  <c r="AJ75" i="17"/>
  <c r="AS81" i="17"/>
  <c r="AS101" i="17"/>
  <c r="AS96" i="17"/>
  <c r="AS104" i="17"/>
  <c r="AJ73" i="17"/>
  <c r="AZ86" i="17"/>
  <c r="AR82" i="17"/>
  <c r="AJ81" i="17"/>
  <c r="AB82" i="17"/>
  <c r="AB100" i="17"/>
  <c r="J4" i="16"/>
  <c r="J62" i="16" s="1"/>
  <c r="AZ91" i="17"/>
  <c r="AR72" i="17"/>
  <c r="AS85" i="17"/>
  <c r="AS80" i="17"/>
  <c r="AS97" i="17"/>
  <c r="AS103" i="17"/>
  <c r="AB73" i="17"/>
  <c r="AZ94" i="17"/>
  <c r="AZ106" i="17"/>
  <c r="AR83" i="17"/>
  <c r="AR106" i="17"/>
  <c r="AJ95" i="17"/>
  <c r="AJ102" i="17"/>
  <c r="AB86" i="17"/>
  <c r="AB103" i="17"/>
  <c r="AZ93" i="17"/>
  <c r="AR103" i="17"/>
  <c r="AJ93" i="17"/>
  <c r="AR74" i="17"/>
  <c r="AJ72" i="17"/>
  <c r="AB76" i="17"/>
  <c r="AS71" i="17"/>
  <c r="AS91" i="17"/>
  <c r="AS84" i="17"/>
  <c r="AS105" i="17"/>
  <c r="AS106" i="17"/>
  <c r="AB71" i="17"/>
  <c r="AZ83" i="17"/>
  <c r="AR81" i="17"/>
  <c r="AR85" i="17"/>
  <c r="AR105" i="17"/>
  <c r="AJ83" i="17"/>
  <c r="AJ101" i="17"/>
  <c r="AB95" i="17"/>
  <c r="AB105" i="17"/>
  <c r="AZ74" i="17"/>
  <c r="AZ72" i="17"/>
  <c r="AO91" i="17"/>
  <c r="AS73" i="17"/>
  <c r="AS76" i="17"/>
  <c r="AS77" i="17"/>
  <c r="AS82" i="17"/>
  <c r="AS95" i="17"/>
  <c r="AS100" i="17"/>
  <c r="AS102" i="17"/>
  <c r="AJ71" i="17"/>
  <c r="AZ80" i="17"/>
  <c r="AZ85" i="17"/>
  <c r="AZ102" i="17"/>
  <c r="AR86" i="17"/>
  <c r="AR100" i="17"/>
  <c r="AJ84" i="17"/>
  <c r="AJ94" i="17"/>
  <c r="AJ97" i="17"/>
  <c r="AB84" i="17"/>
  <c r="AB83" i="17"/>
  <c r="AB106" i="17"/>
  <c r="AT102" i="17"/>
  <c r="AH97" i="17"/>
  <c r="AO81" i="17"/>
  <c r="AD73" i="17"/>
  <c r="AD91" i="17"/>
  <c r="AO71" i="17"/>
  <c r="AO77" i="17"/>
  <c r="AF106" i="17"/>
  <c r="AT95" i="17"/>
  <c r="AT73" i="17"/>
  <c r="AT92" i="17"/>
  <c r="AH83" i="17"/>
  <c r="AD94" i="17"/>
  <c r="AD106" i="17"/>
  <c r="AT75" i="17"/>
  <c r="AO96" i="17"/>
  <c r="AO103" i="17"/>
  <c r="AR73" i="17"/>
  <c r="AR71" i="17"/>
  <c r="AZ76" i="17"/>
  <c r="AZ82" i="17"/>
  <c r="AZ81" i="17"/>
  <c r="AZ100" i="17"/>
  <c r="AZ103" i="17"/>
  <c r="AZ105" i="17"/>
  <c r="AR77" i="17"/>
  <c r="AR95" i="17"/>
  <c r="AR94" i="17"/>
  <c r="AR97" i="17"/>
  <c r="AR101" i="17"/>
  <c r="AJ80" i="17"/>
  <c r="AJ86" i="17"/>
  <c r="AJ100" i="17"/>
  <c r="AJ104" i="17"/>
  <c r="AJ106" i="17"/>
  <c r="AB77" i="17"/>
  <c r="AB104" i="17"/>
  <c r="AB92" i="17"/>
  <c r="AB97" i="17"/>
  <c r="AB101" i="17"/>
  <c r="AH103" i="17"/>
  <c r="AO84" i="17"/>
  <c r="AD102" i="17"/>
  <c r="AT80" i="17"/>
  <c r="AT101" i="17"/>
  <c r="AD77" i="17"/>
  <c r="AD101" i="17"/>
  <c r="AO105" i="17"/>
  <c r="AZ73" i="17"/>
  <c r="AZ71" i="17"/>
  <c r="AZ95" i="17"/>
  <c r="AZ96" i="17"/>
  <c r="AZ92" i="17"/>
  <c r="AZ97" i="17"/>
  <c r="AR91" i="17"/>
  <c r="AR96" i="17"/>
  <c r="AR92" i="17"/>
  <c r="AR93" i="17"/>
  <c r="AJ91" i="17"/>
  <c r="AJ82" i="17"/>
  <c r="AJ96" i="17"/>
  <c r="AJ92" i="17"/>
  <c r="AJ103" i="17"/>
  <c r="AB91" i="17"/>
  <c r="AB96" i="17"/>
  <c r="AB85" i="17"/>
  <c r="AB93" i="17"/>
  <c r="AG76" i="17"/>
  <c r="AG77" i="17"/>
  <c r="AT94" i="17"/>
  <c r="AT82" i="17"/>
  <c r="AT104" i="17"/>
  <c r="AH94" i="17"/>
  <c r="AD80" i="17"/>
  <c r="AD93" i="17"/>
  <c r="AD105" i="17"/>
  <c r="AO92" i="17"/>
  <c r="AO94" i="17"/>
  <c r="AG95" i="17"/>
  <c r="AH75" i="17"/>
  <c r="AT76" i="17"/>
  <c r="AT84" i="17"/>
  <c r="AT103" i="17"/>
  <c r="AH101" i="17"/>
  <c r="AD85" i="17"/>
  <c r="AD86" i="17"/>
  <c r="AD103" i="17"/>
  <c r="AO82" i="17"/>
  <c r="AO104" i="17"/>
  <c r="AH80" i="17"/>
  <c r="AD74" i="17"/>
  <c r="AG83" i="17"/>
  <c r="AG94" i="17"/>
  <c r="AN82" i="17"/>
  <c r="AG80" i="17"/>
  <c r="AG104" i="17"/>
  <c r="AV94" i="17"/>
  <c r="AN96" i="17"/>
  <c r="AF86" i="17"/>
  <c r="AG81" i="17"/>
  <c r="AG82" i="17"/>
  <c r="AG103" i="17"/>
  <c r="AV92" i="17"/>
  <c r="AN103" i="17"/>
  <c r="AF100" i="17"/>
  <c r="AL72" i="17"/>
  <c r="AG73" i="17"/>
  <c r="AG71" i="17"/>
  <c r="AG92" i="17"/>
  <c r="AG101" i="17"/>
  <c r="AG84" i="17"/>
  <c r="AG100" i="17"/>
  <c r="AG106" i="17"/>
  <c r="AF73" i="17"/>
  <c r="AV100" i="17"/>
  <c r="AN77" i="17"/>
  <c r="AN105" i="17"/>
  <c r="AF91" i="17"/>
  <c r="AG93" i="17"/>
  <c r="AG97" i="17"/>
  <c r="AG86" i="17"/>
  <c r="AG105" i="17"/>
  <c r="AG102" i="17"/>
  <c r="AN75" i="17"/>
  <c r="AV73" i="17"/>
  <c r="AN71" i="17"/>
  <c r="AV80" i="17"/>
  <c r="AV101" i="17"/>
  <c r="AN83" i="17"/>
  <c r="AF83" i="17"/>
  <c r="Z91" i="17"/>
  <c r="AW84" i="17"/>
  <c r="AX106" i="17"/>
  <c r="AP85" i="17"/>
  <c r="AL80" i="17"/>
  <c r="Z73" i="17"/>
  <c r="AX85" i="17"/>
  <c r="AP97" i="17"/>
  <c r="AL105" i="17"/>
  <c r="Z95" i="17"/>
  <c r="AW103" i="17"/>
  <c r="AP105" i="17"/>
  <c r="AX92" i="17"/>
  <c r="AL106" i="17"/>
  <c r="AC92" i="17"/>
  <c r="AX105" i="17"/>
  <c r="AL81" i="17"/>
  <c r="AW76" i="17"/>
  <c r="AC84" i="17"/>
  <c r="AC83" i="17"/>
  <c r="AP73" i="17"/>
  <c r="AX82" i="17"/>
  <c r="AP80" i="17"/>
  <c r="AP82" i="17"/>
  <c r="AP100" i="17"/>
  <c r="AL94" i="17"/>
  <c r="Z97" i="17"/>
  <c r="Z100" i="17"/>
  <c r="AW96" i="17"/>
  <c r="AW101" i="17"/>
  <c r="AC97" i="17"/>
  <c r="Z72" i="17"/>
  <c r="AP74" i="17"/>
  <c r="AL97" i="17"/>
  <c r="AP75" i="17"/>
  <c r="AX96" i="17"/>
  <c r="AP83" i="17"/>
  <c r="AP93" i="17"/>
  <c r="AP106" i="17"/>
  <c r="AL96" i="17"/>
  <c r="Z80" i="17"/>
  <c r="Z84" i="17"/>
  <c r="Z104" i="17"/>
  <c r="AW73" i="17"/>
  <c r="AC71" i="17"/>
  <c r="AW91" i="17"/>
  <c r="AW94" i="17"/>
  <c r="AC100" i="17"/>
  <c r="AC104" i="17"/>
  <c r="AL74" i="17"/>
  <c r="AP92" i="17"/>
  <c r="AP96" i="17"/>
  <c r="Z83" i="17"/>
  <c r="Z86" i="17"/>
  <c r="Z103" i="17"/>
  <c r="AW92" i="17"/>
  <c r="AW82" i="17"/>
  <c r="AW104" i="17"/>
  <c r="AC91" i="17"/>
  <c r="AP72" i="17"/>
  <c r="Z81" i="17"/>
  <c r="AL73" i="17"/>
  <c r="AX71" i="17"/>
  <c r="AX76" i="17"/>
  <c r="AX93" i="17"/>
  <c r="AX84" i="17"/>
  <c r="AX102" i="17"/>
  <c r="AX100" i="17"/>
  <c r="AL83" i="17"/>
  <c r="AL85" i="17"/>
  <c r="AL82" i="17"/>
  <c r="AL95" i="17"/>
  <c r="AL100" i="17"/>
  <c r="AH77" i="17"/>
  <c r="AH92" i="17"/>
  <c r="AH82" i="17"/>
  <c r="AH96" i="17"/>
  <c r="AH105" i="17"/>
  <c r="AH106" i="17"/>
  <c r="AC76" i="17"/>
  <c r="AC93" i="17"/>
  <c r="AC86" i="17"/>
  <c r="AC101" i="17"/>
  <c r="AC103" i="17"/>
  <c r="AX74" i="17"/>
  <c r="AH72" i="17"/>
  <c r="AX73" i="17"/>
  <c r="AH73" i="17"/>
  <c r="AL71" i="17"/>
  <c r="AX77" i="17"/>
  <c r="AX91" i="17"/>
  <c r="AX86" i="17"/>
  <c r="AX95" i="17"/>
  <c r="AX104" i="17"/>
  <c r="AL93" i="17"/>
  <c r="AL92" i="17"/>
  <c r="AL84" i="17"/>
  <c r="AL102" i="17"/>
  <c r="AL104" i="17"/>
  <c r="AH85" i="17"/>
  <c r="AH93" i="17"/>
  <c r="AH84" i="17"/>
  <c r="AH102" i="17"/>
  <c r="AH100" i="17"/>
  <c r="AC77" i="17"/>
  <c r="AC81" i="17"/>
  <c r="AC80" i="17"/>
  <c r="AC96" i="17"/>
  <c r="AC105" i="17"/>
  <c r="AC106" i="17"/>
  <c r="AH74" i="17"/>
  <c r="AX72" i="17"/>
  <c r="AX75" i="17"/>
  <c r="AH71" i="17"/>
  <c r="AX81" i="17"/>
  <c r="AX83" i="17"/>
  <c r="AX97" i="17"/>
  <c r="AX94" i="17"/>
  <c r="AX101" i="17"/>
  <c r="AL77" i="17"/>
  <c r="AL76" i="17"/>
  <c r="AL91" i="17"/>
  <c r="AL86" i="17"/>
  <c r="AL101" i="17"/>
  <c r="AH81" i="17"/>
  <c r="AH91" i="17"/>
  <c r="AH86" i="17"/>
  <c r="AH95" i="17"/>
  <c r="AH104" i="17"/>
  <c r="AC73" i="17"/>
  <c r="AC85" i="17"/>
  <c r="AC82" i="17"/>
  <c r="AC95" i="17"/>
  <c r="AC94" i="17"/>
  <c r="AV74" i="17"/>
  <c r="AF74" i="17"/>
  <c r="AN72" i="17"/>
  <c r="AV76" i="17"/>
  <c r="AV84" i="17"/>
  <c r="AV96" i="17"/>
  <c r="AV105" i="17"/>
  <c r="AN86" i="17"/>
  <c r="AN84" i="17"/>
  <c r="AN93" i="17"/>
  <c r="AN106" i="17"/>
  <c r="AF77" i="17"/>
  <c r="AF95" i="17"/>
  <c r="AF85" i="17"/>
  <c r="AF102" i="17"/>
  <c r="AV75" i="17"/>
  <c r="Z75" i="17"/>
  <c r="AN74" i="17"/>
  <c r="AV72" i="17"/>
  <c r="AF72" i="17"/>
  <c r="AP71" i="17"/>
  <c r="Z71" i="17"/>
  <c r="AT97" i="17"/>
  <c r="AT85" i="17"/>
  <c r="AT93" i="17"/>
  <c r="AT96" i="17"/>
  <c r="AT100" i="17"/>
  <c r="AP77" i="17"/>
  <c r="AP76" i="17"/>
  <c r="AP91" i="17"/>
  <c r="AP86" i="17"/>
  <c r="AP101" i="17"/>
  <c r="AP103" i="17"/>
  <c r="AD81" i="17"/>
  <c r="AD92" i="17"/>
  <c r="AD84" i="17"/>
  <c r="AD95" i="17"/>
  <c r="AD104" i="17"/>
  <c r="Z85" i="17"/>
  <c r="Z94" i="17"/>
  <c r="Z82" i="17"/>
  <c r="Z96" i="17"/>
  <c r="Z105" i="17"/>
  <c r="AV104" i="17"/>
  <c r="AF81" i="17"/>
  <c r="AW83" i="17"/>
  <c r="AW80" i="17"/>
  <c r="AW95" i="17"/>
  <c r="AW100" i="17"/>
  <c r="AW102" i="17"/>
  <c r="AO83" i="17"/>
  <c r="AO80" i="17"/>
  <c r="AO93" i="17"/>
  <c r="AO100" i="17"/>
  <c r="AO102" i="17"/>
  <c r="AO85" i="17"/>
  <c r="AT74" i="17"/>
  <c r="AT72" i="17"/>
  <c r="AD72" i="17"/>
  <c r="AV86" i="17"/>
  <c r="AV95" i="17"/>
  <c r="AV85" i="17"/>
  <c r="AV97" i="17"/>
  <c r="AV102" i="17"/>
  <c r="AN80" i="17"/>
  <c r="AN81" i="17"/>
  <c r="AN100" i="17"/>
  <c r="AN95" i="17"/>
  <c r="AN104" i="17"/>
  <c r="AN101" i="17"/>
  <c r="AF82" i="17"/>
  <c r="AF84" i="17"/>
  <c r="AF104" i="17"/>
  <c r="AF96" i="17"/>
  <c r="AF103" i="17"/>
  <c r="AF105" i="17"/>
  <c r="AT77" i="17"/>
  <c r="AD75" i="17"/>
  <c r="AV77" i="17"/>
  <c r="AV81" i="17"/>
  <c r="AV103" i="17"/>
  <c r="AN85" i="17"/>
  <c r="AF93" i="17"/>
  <c r="AW93" i="17"/>
  <c r="AD76" i="17"/>
  <c r="AF75" i="17"/>
  <c r="AT71" i="17"/>
  <c r="AD71" i="17"/>
  <c r="AT83" i="17"/>
  <c r="AT81" i="17"/>
  <c r="AT91" i="17"/>
  <c r="AT86" i="17"/>
  <c r="AT105" i="17"/>
  <c r="AP102" i="17"/>
  <c r="AP94" i="17"/>
  <c r="AP84" i="17"/>
  <c r="AP95" i="17"/>
  <c r="AD83" i="17"/>
  <c r="AD97" i="17"/>
  <c r="AD82" i="17"/>
  <c r="AD96" i="17"/>
  <c r="Z77" i="17"/>
  <c r="Z92" i="17"/>
  <c r="Z102" i="17"/>
  <c r="Z93" i="17"/>
  <c r="Z101" i="17"/>
  <c r="Z106" i="17"/>
  <c r="AW85" i="17"/>
  <c r="AN76" i="17"/>
  <c r="AO75" i="17"/>
  <c r="AO73" i="17"/>
  <c r="AW71" i="17"/>
  <c r="AW77" i="17"/>
  <c r="AW97" i="17"/>
  <c r="AW86" i="17"/>
  <c r="AW105" i="17"/>
  <c r="AO76" i="17"/>
  <c r="AO97" i="17"/>
  <c r="AO86" i="17"/>
  <c r="AO101" i="17"/>
  <c r="AF76" i="17"/>
  <c r="AN73" i="17"/>
  <c r="AV71" i="17"/>
  <c r="AF71" i="17"/>
  <c r="AV82" i="17"/>
  <c r="AV91" i="17"/>
  <c r="AV83" i="17"/>
  <c r="AV93" i="17"/>
  <c r="AN94" i="17"/>
  <c r="AN91" i="17"/>
  <c r="AN92" i="17"/>
  <c r="AN97" i="17"/>
  <c r="AF80" i="17"/>
  <c r="AF94" i="17"/>
  <c r="AF92" i="17"/>
  <c r="AF97" i="17"/>
  <c r="AW72" i="17"/>
  <c r="AW54" i="17"/>
  <c r="AW53" i="17"/>
  <c r="AW75" i="17"/>
  <c r="AW74" i="17"/>
  <c r="C64" i="17"/>
  <c r="I62" i="17"/>
  <c r="I64" i="17" s="1"/>
  <c r="I51" i="17"/>
  <c r="F106" i="17"/>
  <c r="F103" i="17"/>
  <c r="F104" i="17"/>
  <c r="F105" i="17"/>
  <c r="F101" i="17"/>
  <c r="F102" i="17"/>
  <c r="F100" i="17"/>
  <c r="F95" i="17"/>
  <c r="F86" i="17"/>
  <c r="F84" i="17"/>
  <c r="F82" i="17"/>
  <c r="F94" i="17"/>
  <c r="F91" i="17"/>
  <c r="F92" i="17"/>
  <c r="F93" i="17"/>
  <c r="F85" i="17"/>
  <c r="F80" i="17"/>
  <c r="F83" i="17"/>
  <c r="F81" i="17"/>
  <c r="F77" i="17"/>
  <c r="F96" i="17"/>
  <c r="F75" i="17"/>
  <c r="F73" i="17"/>
  <c r="F71" i="17"/>
  <c r="F97" i="17"/>
  <c r="F76" i="17"/>
  <c r="F74" i="17"/>
  <c r="F72" i="17"/>
  <c r="F68" i="17"/>
  <c r="AC74" i="17"/>
  <c r="AC54" i="17"/>
  <c r="AC53" i="17"/>
  <c r="AC72" i="17"/>
  <c r="D105" i="17"/>
  <c r="D101" i="17"/>
  <c r="D102" i="17"/>
  <c r="D106" i="17"/>
  <c r="D103" i="17"/>
  <c r="D97" i="17"/>
  <c r="D104" i="17"/>
  <c r="D92" i="17"/>
  <c r="D85" i="17"/>
  <c r="D83" i="17"/>
  <c r="D96" i="17"/>
  <c r="D93" i="17"/>
  <c r="D94" i="17"/>
  <c r="D86" i="17"/>
  <c r="D82" i="17"/>
  <c r="D81" i="17"/>
  <c r="D77" i="17"/>
  <c r="D100" i="17"/>
  <c r="D80" i="17"/>
  <c r="D95" i="17"/>
  <c r="D91" i="17"/>
  <c r="D84" i="17"/>
  <c r="D74" i="17"/>
  <c r="D72" i="17"/>
  <c r="D68" i="17"/>
  <c r="D75" i="17"/>
  <c r="D73" i="17"/>
  <c r="D71" i="17"/>
  <c r="D76" i="17"/>
  <c r="AX80" i="17"/>
  <c r="AX54" i="17"/>
  <c r="AX53" i="17"/>
  <c r="AL75" i="17"/>
  <c r="AL54" i="17"/>
  <c r="AL53" i="17"/>
  <c r="AG96" i="17"/>
  <c r="AG75" i="17"/>
  <c r="AG72" i="17"/>
  <c r="AG54" i="17"/>
  <c r="AG74" i="17"/>
  <c r="AG85" i="17"/>
  <c r="AG53" i="17"/>
  <c r="AP81" i="17"/>
  <c r="AP54" i="17"/>
  <c r="AP53" i="17"/>
  <c r="Z76" i="17"/>
  <c r="Z54" i="17"/>
  <c r="Z53" i="17"/>
  <c r="AW81" i="17"/>
  <c r="AC75" i="17"/>
  <c r="AZ53" i="17"/>
  <c r="AZ54" i="17"/>
  <c r="AR53" i="17"/>
  <c r="AR76" i="17"/>
  <c r="AR54" i="17"/>
  <c r="AR75" i="17"/>
  <c r="AJ53" i="17"/>
  <c r="AJ54" i="17"/>
  <c r="AJ76" i="17"/>
  <c r="AB80" i="17"/>
  <c r="AB53" i="17"/>
  <c r="AB75" i="17"/>
  <c r="AB54" i="17"/>
  <c r="D63" i="17"/>
  <c r="C63" i="17"/>
  <c r="H105" i="17"/>
  <c r="H101" i="17"/>
  <c r="H102" i="17"/>
  <c r="H106" i="17"/>
  <c r="H103" i="17"/>
  <c r="H104" i="17"/>
  <c r="H97" i="17"/>
  <c r="H95" i="17"/>
  <c r="H92" i="17"/>
  <c r="H85" i="17"/>
  <c r="H83" i="17"/>
  <c r="H100" i="17"/>
  <c r="H93" i="17"/>
  <c r="H96" i="17"/>
  <c r="H94" i="17"/>
  <c r="H91" i="17"/>
  <c r="H84" i="17"/>
  <c r="H77" i="17"/>
  <c r="H81" i="17"/>
  <c r="H86" i="17"/>
  <c r="H82" i="17"/>
  <c r="H80" i="17"/>
  <c r="H76" i="17"/>
  <c r="H74" i="17"/>
  <c r="H72" i="17"/>
  <c r="H68" i="17"/>
  <c r="H75" i="17"/>
  <c r="H73" i="17"/>
  <c r="H71" i="17"/>
  <c r="AT54" i="17"/>
  <c r="AT53" i="17"/>
  <c r="AD54" i="17"/>
  <c r="AD53" i="17"/>
  <c r="AO54" i="17"/>
  <c r="AO74" i="17"/>
  <c r="AO53" i="17"/>
  <c r="AO72" i="17"/>
  <c r="AH54" i="17"/>
  <c r="AH53" i="17"/>
  <c r="F63" i="17"/>
  <c r="AO95" i="17"/>
  <c r="AS74" i="17"/>
  <c r="AS54" i="17"/>
  <c r="AS53" i="17"/>
  <c r="AS72" i="17"/>
  <c r="AV53" i="17"/>
  <c r="AV54" i="17"/>
  <c r="AN53" i="17"/>
  <c r="AN54" i="17"/>
  <c r="AF53" i="17"/>
  <c r="AF54" i="17"/>
  <c r="H63" i="17"/>
  <c r="J60" i="17"/>
  <c r="J50" i="17"/>
  <c r="J4" i="17"/>
  <c r="C113" i="16"/>
  <c r="K50" i="16"/>
  <c r="L3" i="16"/>
  <c r="K60" i="16"/>
  <c r="K4" i="16"/>
  <c r="J60" i="16"/>
  <c r="AD54" i="16"/>
  <c r="AD53" i="16"/>
  <c r="AP54" i="16"/>
  <c r="AP53" i="16"/>
  <c r="AT54" i="16"/>
  <c r="AT53" i="16"/>
  <c r="AX54" i="16"/>
  <c r="AX53" i="16"/>
  <c r="Z54" i="16"/>
  <c r="Z53" i="16"/>
  <c r="AA53" i="16"/>
  <c r="AA54" i="16"/>
  <c r="AI53" i="16"/>
  <c r="AI54" i="16"/>
  <c r="AQ53" i="16"/>
  <c r="AQ54" i="16"/>
  <c r="AU53" i="16"/>
  <c r="AU54" i="16"/>
  <c r="AY53" i="16"/>
  <c r="AY54" i="16"/>
  <c r="AH54" i="16"/>
  <c r="AH53" i="16"/>
  <c r="AE53" i="16"/>
  <c r="AE54" i="16"/>
  <c r="AM53" i="16"/>
  <c r="AM54" i="16"/>
  <c r="AL54" i="16"/>
  <c r="AL53" i="16"/>
  <c r="D51" i="16"/>
  <c r="H51" i="16"/>
  <c r="AB51" i="16"/>
  <c r="AF51" i="16"/>
  <c r="AJ51" i="16"/>
  <c r="AN51" i="16"/>
  <c r="AR51" i="16"/>
  <c r="AV51" i="16"/>
  <c r="AZ51" i="16"/>
  <c r="F62" i="16"/>
  <c r="Z62" i="16"/>
  <c r="AD62" i="16"/>
  <c r="AH62" i="16"/>
  <c r="AH68" i="16" s="1"/>
  <c r="AL62" i="16"/>
  <c r="AP62" i="16"/>
  <c r="AP68" i="16" s="1"/>
  <c r="AT62" i="16"/>
  <c r="AX62" i="16"/>
  <c r="AX68" i="16" s="1"/>
  <c r="D63" i="16"/>
  <c r="H63" i="16"/>
  <c r="AB63" i="16"/>
  <c r="AB65" i="16" s="1"/>
  <c r="AB106" i="16" s="1"/>
  <c r="AF63" i="16"/>
  <c r="AF65" i="16" s="1"/>
  <c r="AF102" i="16" s="1"/>
  <c r="AJ63" i="16"/>
  <c r="AJ65" i="16" s="1"/>
  <c r="AN63" i="16"/>
  <c r="AN65" i="16" s="1"/>
  <c r="AN104" i="16" s="1"/>
  <c r="AR63" i="16"/>
  <c r="AR65" i="16" s="1"/>
  <c r="AR103" i="16" s="1"/>
  <c r="AV63" i="16"/>
  <c r="AV65" i="16" s="1"/>
  <c r="AV102" i="16" s="1"/>
  <c r="AZ63" i="16"/>
  <c r="AZ65" i="16" s="1"/>
  <c r="Z104" i="16"/>
  <c r="Z105" i="16"/>
  <c r="Z101" i="16"/>
  <c r="Z102" i="16"/>
  <c r="Z97" i="16"/>
  <c r="Z106" i="16"/>
  <c r="Z103" i="16"/>
  <c r="Z94" i="16"/>
  <c r="Z100" i="16"/>
  <c r="Z96" i="16"/>
  <c r="Z86" i="16"/>
  <c r="Z84" i="16"/>
  <c r="Z95" i="16"/>
  <c r="Z91" i="16"/>
  <c r="Z92" i="16"/>
  <c r="Z85" i="16"/>
  <c r="Z93" i="16"/>
  <c r="Z82" i="16"/>
  <c r="Z80" i="16"/>
  <c r="Z76" i="16"/>
  <c r="Z74" i="16"/>
  <c r="Z72" i="16"/>
  <c r="Z83" i="16"/>
  <c r="Z81" i="16"/>
  <c r="Z77" i="16"/>
  <c r="Z75" i="16"/>
  <c r="Z73" i="16"/>
  <c r="Z71" i="16"/>
  <c r="AD104" i="16"/>
  <c r="AD100" i="16"/>
  <c r="AD105" i="16"/>
  <c r="AD101" i="16"/>
  <c r="AD102" i="16"/>
  <c r="AD106" i="16"/>
  <c r="AD103" i="16"/>
  <c r="AD97" i="16"/>
  <c r="AD93" i="16"/>
  <c r="AD94" i="16"/>
  <c r="AD86" i="16"/>
  <c r="AD84" i="16"/>
  <c r="AD91" i="16"/>
  <c r="AD96" i="16"/>
  <c r="AD92" i="16"/>
  <c r="AD85" i="16"/>
  <c r="AD95" i="16"/>
  <c r="AD82" i="16"/>
  <c r="AD80" i="16"/>
  <c r="AD76" i="16"/>
  <c r="AD74" i="16"/>
  <c r="AD72" i="16"/>
  <c r="AD68" i="16"/>
  <c r="AD83" i="16"/>
  <c r="AD81" i="16"/>
  <c r="AD77" i="16"/>
  <c r="AD75" i="16"/>
  <c r="AD73" i="16"/>
  <c r="AD71" i="16"/>
  <c r="AH104" i="16"/>
  <c r="AH100" i="16"/>
  <c r="AH105" i="16"/>
  <c r="AH101" i="16"/>
  <c r="AH102" i="16"/>
  <c r="AH97" i="16"/>
  <c r="AH93" i="16"/>
  <c r="AH94" i="16"/>
  <c r="AH96" i="16"/>
  <c r="AH86" i="16"/>
  <c r="AH84" i="16"/>
  <c r="AH106" i="16"/>
  <c r="AH95" i="16"/>
  <c r="AH91" i="16"/>
  <c r="AH103" i="16"/>
  <c r="AH92" i="16"/>
  <c r="AH85" i="16"/>
  <c r="AH82" i="16"/>
  <c r="AH80" i="16"/>
  <c r="AH76" i="16"/>
  <c r="AH74" i="16"/>
  <c r="AH72" i="16"/>
  <c r="AH83" i="16"/>
  <c r="AH81" i="16"/>
  <c r="AH77" i="16"/>
  <c r="AH75" i="16"/>
  <c r="AH73" i="16"/>
  <c r="AH71" i="16"/>
  <c r="AH66" i="16"/>
  <c r="AL104" i="16"/>
  <c r="AL100" i="16"/>
  <c r="AL105" i="16"/>
  <c r="AL101" i="16"/>
  <c r="AL102" i="16"/>
  <c r="AL97" i="16"/>
  <c r="AL93" i="16"/>
  <c r="AL94" i="16"/>
  <c r="AL106" i="16"/>
  <c r="AL86" i="16"/>
  <c r="AL84" i="16"/>
  <c r="AL103" i="16"/>
  <c r="AL91" i="16"/>
  <c r="AL96" i="16"/>
  <c r="AL92" i="16"/>
  <c r="AL85" i="16"/>
  <c r="AL95" i="16"/>
  <c r="AL82" i="16"/>
  <c r="AL80" i="16"/>
  <c r="AL76" i="16"/>
  <c r="AL74" i="16"/>
  <c r="AL72" i="16"/>
  <c r="AL68" i="16"/>
  <c r="AL83" i="16"/>
  <c r="AL81" i="16"/>
  <c r="AL77" i="16"/>
  <c r="AL75" i="16"/>
  <c r="AL73" i="16"/>
  <c r="AL71" i="16"/>
  <c r="AL66" i="16"/>
  <c r="AP104" i="16"/>
  <c r="AP100" i="16"/>
  <c r="AP105" i="16"/>
  <c r="AP101" i="16"/>
  <c r="AP102" i="16"/>
  <c r="AP97" i="16"/>
  <c r="AP93" i="16"/>
  <c r="AP106" i="16"/>
  <c r="AP103" i="16"/>
  <c r="AP94" i="16"/>
  <c r="AP96" i="16"/>
  <c r="AP86" i="16"/>
  <c r="AP84" i="16"/>
  <c r="AP95" i="16"/>
  <c r="AP91" i="16"/>
  <c r="AP92" i="16"/>
  <c r="AP85" i="16"/>
  <c r="AP82" i="16"/>
  <c r="AP80" i="16"/>
  <c r="AP76" i="16"/>
  <c r="AP74" i="16"/>
  <c r="AP72" i="16"/>
  <c r="AP83" i="16"/>
  <c r="AP81" i="16"/>
  <c r="AP77" i="16"/>
  <c r="AP75" i="16"/>
  <c r="AP73" i="16"/>
  <c r="AP71" i="16"/>
  <c r="AP66" i="16"/>
  <c r="AT104" i="16"/>
  <c r="AT100" i="16"/>
  <c r="AT105" i="16"/>
  <c r="AT101" i="16"/>
  <c r="AT102" i="16"/>
  <c r="AT106" i="16"/>
  <c r="AT103" i="16"/>
  <c r="AT97" i="16"/>
  <c r="AT93" i="16"/>
  <c r="AT94" i="16"/>
  <c r="AT86" i="16"/>
  <c r="AT84" i="16"/>
  <c r="AT91" i="16"/>
  <c r="AT96" i="16"/>
  <c r="AT92" i="16"/>
  <c r="AT85" i="16"/>
  <c r="AT95" i="16"/>
  <c r="AT82" i="16"/>
  <c r="AT80" i="16"/>
  <c r="AT76" i="16"/>
  <c r="AT74" i="16"/>
  <c r="AT72" i="16"/>
  <c r="AT68" i="16"/>
  <c r="AT83" i="16"/>
  <c r="AT81" i="16"/>
  <c r="AT77" i="16"/>
  <c r="AT75" i="16"/>
  <c r="AT73" i="16"/>
  <c r="AT71" i="16"/>
  <c r="AT66" i="16"/>
  <c r="AX104" i="16"/>
  <c r="AX100" i="16"/>
  <c r="AX105" i="16"/>
  <c r="AX101" i="16"/>
  <c r="AX102" i="16"/>
  <c r="AX97" i="16"/>
  <c r="AX93" i="16"/>
  <c r="AX94" i="16"/>
  <c r="AX103" i="16"/>
  <c r="AX96" i="16"/>
  <c r="AX86" i="16"/>
  <c r="AX84" i="16"/>
  <c r="AX95" i="16"/>
  <c r="AX91" i="16"/>
  <c r="AX92" i="16"/>
  <c r="AX85" i="16"/>
  <c r="AX106" i="16"/>
  <c r="AX82" i="16"/>
  <c r="AX80" i="16"/>
  <c r="AX76" i="16"/>
  <c r="AX74" i="16"/>
  <c r="AX72" i="16"/>
  <c r="AX83" i="16"/>
  <c r="AX81" i="16"/>
  <c r="AX77" i="16"/>
  <c r="AX75" i="16"/>
  <c r="AX73" i="16"/>
  <c r="AX71" i="16"/>
  <c r="AX66" i="16"/>
  <c r="V66" i="16"/>
  <c r="Z66" i="16"/>
  <c r="AD66" i="16"/>
  <c r="Z68" i="16"/>
  <c r="E51" i="16"/>
  <c r="I51" i="16"/>
  <c r="AC51" i="16"/>
  <c r="AG51" i="16"/>
  <c r="AK51" i="16"/>
  <c r="AO51" i="16"/>
  <c r="AS51" i="16"/>
  <c r="AW51" i="16"/>
  <c r="C62" i="16"/>
  <c r="G62" i="16"/>
  <c r="K62" i="16"/>
  <c r="K64" i="16" s="1"/>
  <c r="AA62" i="16"/>
  <c r="AA68" i="16" s="1"/>
  <c r="AE62" i="16"/>
  <c r="AE68" i="16" s="1"/>
  <c r="AI62" i="16"/>
  <c r="AI68" i="16" s="1"/>
  <c r="AM62" i="16"/>
  <c r="AQ62" i="16"/>
  <c r="AQ68" i="16" s="1"/>
  <c r="AU62" i="16"/>
  <c r="AY62" i="16"/>
  <c r="AY68" i="16" s="1"/>
  <c r="E63" i="16"/>
  <c r="I63" i="16"/>
  <c r="AC63" i="16"/>
  <c r="AC65" i="16" s="1"/>
  <c r="AC104" i="16" s="1"/>
  <c r="AG63" i="16"/>
  <c r="AG65" i="16" s="1"/>
  <c r="AG106" i="16" s="1"/>
  <c r="AK63" i="16"/>
  <c r="AK65" i="16" s="1"/>
  <c r="AO63" i="16"/>
  <c r="AO65" i="16" s="1"/>
  <c r="AO100" i="16" s="1"/>
  <c r="AS63" i="16"/>
  <c r="AS65" i="16" s="1"/>
  <c r="AS104" i="16" s="1"/>
  <c r="AW63" i="16"/>
  <c r="AW65" i="16" s="1"/>
  <c r="AW103" i="16" s="1"/>
  <c r="AA105" i="16"/>
  <c r="AA101" i="16"/>
  <c r="AA102" i="16"/>
  <c r="AA106" i="16"/>
  <c r="AA103" i="16"/>
  <c r="AA94" i="16"/>
  <c r="AA100" i="16"/>
  <c r="AA95" i="16"/>
  <c r="AA104" i="16"/>
  <c r="AA91" i="16"/>
  <c r="AA97" i="16"/>
  <c r="AA92" i="16"/>
  <c r="AA85" i="16"/>
  <c r="AA93" i="16"/>
  <c r="AA96" i="16"/>
  <c r="AA86" i="16"/>
  <c r="AA84" i="16"/>
  <c r="AA83" i="16"/>
  <c r="AA81" i="16"/>
  <c r="AA77" i="16"/>
  <c r="AA75" i="16"/>
  <c r="AA73" i="16"/>
  <c r="AA71" i="16"/>
  <c r="AA82" i="16"/>
  <c r="AA80" i="16"/>
  <c r="AA76" i="16"/>
  <c r="AA74" i="16"/>
  <c r="AA72" i="16"/>
  <c r="AE105" i="16"/>
  <c r="AE101" i="16"/>
  <c r="AE102" i="16"/>
  <c r="AE106" i="16"/>
  <c r="AE103" i="16"/>
  <c r="AE94" i="16"/>
  <c r="AE95" i="16"/>
  <c r="AE91" i="16"/>
  <c r="AE96" i="16"/>
  <c r="AE92" i="16"/>
  <c r="AE85" i="16"/>
  <c r="AE104" i="16"/>
  <c r="AE100" i="16"/>
  <c r="AE97" i="16"/>
  <c r="AE93" i="16"/>
  <c r="AE86" i="16"/>
  <c r="AE83" i="16"/>
  <c r="AE81" i="16"/>
  <c r="AE77" i="16"/>
  <c r="AE75" i="16"/>
  <c r="AE73" i="16"/>
  <c r="AE71" i="16"/>
  <c r="AE84" i="16"/>
  <c r="AE82" i="16"/>
  <c r="AE80" i="16"/>
  <c r="AE76" i="16"/>
  <c r="AE74" i="16"/>
  <c r="AE72" i="16"/>
  <c r="AI105" i="16"/>
  <c r="AI101" i="16"/>
  <c r="AI102" i="16"/>
  <c r="AI106" i="16"/>
  <c r="AI103" i="16"/>
  <c r="AI94" i="16"/>
  <c r="AI104" i="16"/>
  <c r="AI100" i="16"/>
  <c r="AI95" i="16"/>
  <c r="AI91" i="16"/>
  <c r="AI97" i="16"/>
  <c r="AI93" i="16"/>
  <c r="AI92" i="16"/>
  <c r="AI85" i="16"/>
  <c r="AI96" i="16"/>
  <c r="AI86" i="16"/>
  <c r="AI83" i="16"/>
  <c r="AI81" i="16"/>
  <c r="AI77" i="16"/>
  <c r="AI75" i="16"/>
  <c r="AI73" i="16"/>
  <c r="AI71" i="16"/>
  <c r="AI84" i="16"/>
  <c r="AI82" i="16"/>
  <c r="AI80" i="16"/>
  <c r="AI76" i="16"/>
  <c r="AI74" i="16"/>
  <c r="AI72" i="16"/>
  <c r="AM105" i="16"/>
  <c r="AM101" i="16"/>
  <c r="AM102" i="16"/>
  <c r="AM106" i="16"/>
  <c r="AM103" i="16"/>
  <c r="AM104" i="16"/>
  <c r="AM94" i="16"/>
  <c r="AM95" i="16"/>
  <c r="AM91" i="16"/>
  <c r="AM100" i="16"/>
  <c r="AM96" i="16"/>
  <c r="AM92" i="16"/>
  <c r="AM85" i="16"/>
  <c r="AM97" i="16"/>
  <c r="AM93" i="16"/>
  <c r="AM86" i="16"/>
  <c r="AM84" i="16"/>
  <c r="AM83" i="16"/>
  <c r="AM81" i="16"/>
  <c r="AM77" i="16"/>
  <c r="AM75" i="16"/>
  <c r="AM73" i="16"/>
  <c r="AM71" i="16"/>
  <c r="AM82" i="16"/>
  <c r="AM80" i="16"/>
  <c r="AM76" i="16"/>
  <c r="AM74" i="16"/>
  <c r="AM72" i="16"/>
  <c r="AM68" i="16"/>
  <c r="AQ105" i="16"/>
  <c r="AQ101" i="16"/>
  <c r="AQ102" i="16"/>
  <c r="AQ106" i="16"/>
  <c r="AQ103" i="16"/>
  <c r="AQ94" i="16"/>
  <c r="AQ100" i="16"/>
  <c r="AQ95" i="16"/>
  <c r="AQ91" i="16"/>
  <c r="AQ97" i="16"/>
  <c r="AQ93" i="16"/>
  <c r="AQ92" i="16"/>
  <c r="AQ85" i="16"/>
  <c r="AQ104" i="16"/>
  <c r="AQ96" i="16"/>
  <c r="AQ86" i="16"/>
  <c r="AQ84" i="16"/>
  <c r="AQ83" i="16"/>
  <c r="AQ81" i="16"/>
  <c r="AQ77" i="16"/>
  <c r="AQ75" i="16"/>
  <c r="AQ73" i="16"/>
  <c r="AQ71" i="16"/>
  <c r="AQ82" i="16"/>
  <c r="AQ80" i="16"/>
  <c r="AQ76" i="16"/>
  <c r="AQ74" i="16"/>
  <c r="AQ72" i="16"/>
  <c r="AU105" i="16"/>
  <c r="AU101" i="16"/>
  <c r="AU102" i="16"/>
  <c r="AU106" i="16"/>
  <c r="AU103" i="16"/>
  <c r="AU94" i="16"/>
  <c r="AU95" i="16"/>
  <c r="AU91" i="16"/>
  <c r="AU104" i="16"/>
  <c r="AU96" i="16"/>
  <c r="AU92" i="16"/>
  <c r="AU85" i="16"/>
  <c r="AU100" i="16"/>
  <c r="AU97" i="16"/>
  <c r="AU93" i="16"/>
  <c r="AU86" i="16"/>
  <c r="AU83" i="16"/>
  <c r="AU81" i="16"/>
  <c r="AU77" i="16"/>
  <c r="AU75" i="16"/>
  <c r="AU73" i="16"/>
  <c r="AU71" i="16"/>
  <c r="AU84" i="16"/>
  <c r="AU82" i="16"/>
  <c r="AU80" i="16"/>
  <c r="AU76" i="16"/>
  <c r="AU74" i="16"/>
  <c r="AU72" i="16"/>
  <c r="AU68" i="16"/>
  <c r="AY105" i="16"/>
  <c r="AY101" i="16"/>
  <c r="AY102" i="16"/>
  <c r="AY106" i="16"/>
  <c r="AY103" i="16"/>
  <c r="AY94" i="16"/>
  <c r="AY104" i="16"/>
  <c r="AY100" i="16"/>
  <c r="AY95" i="16"/>
  <c r="AY91" i="16"/>
  <c r="AY97" i="16"/>
  <c r="AY93" i="16"/>
  <c r="AY92" i="16"/>
  <c r="AY85" i="16"/>
  <c r="AY96" i="16"/>
  <c r="AY86" i="16"/>
  <c r="AY83" i="16"/>
  <c r="AY81" i="16"/>
  <c r="AY77" i="16"/>
  <c r="AY75" i="16"/>
  <c r="AY73" i="16"/>
  <c r="AY71" i="16"/>
  <c r="AY84" i="16"/>
  <c r="AY82" i="16"/>
  <c r="AY80" i="16"/>
  <c r="AY76" i="16"/>
  <c r="AY74" i="16"/>
  <c r="AY72" i="16"/>
  <c r="S66" i="16"/>
  <c r="W66" i="16"/>
  <c r="AA66" i="16"/>
  <c r="AE66" i="16"/>
  <c r="AU66" i="16"/>
  <c r="F51" i="16"/>
  <c r="Z51" i="16"/>
  <c r="AD51" i="16"/>
  <c r="AH51" i="16"/>
  <c r="AL51" i="16"/>
  <c r="AP51" i="16"/>
  <c r="AT51" i="16"/>
  <c r="AX51" i="16"/>
  <c r="AB102" i="16"/>
  <c r="AB68" i="16"/>
  <c r="AF68" i="16"/>
  <c r="AJ102" i="16"/>
  <c r="AJ106" i="16"/>
  <c r="AJ103" i="16"/>
  <c r="AJ104" i="16"/>
  <c r="AJ100" i="16"/>
  <c r="AJ95" i="16"/>
  <c r="AJ101" i="16"/>
  <c r="AJ96" i="16"/>
  <c r="AJ97" i="16"/>
  <c r="AJ93" i="16"/>
  <c r="AJ92" i="16"/>
  <c r="AJ85" i="16"/>
  <c r="AJ94" i="16"/>
  <c r="AJ86" i="16"/>
  <c r="AJ105" i="16"/>
  <c r="AJ91" i="16"/>
  <c r="AJ83" i="16"/>
  <c r="AJ81" i="16"/>
  <c r="AJ77" i="16"/>
  <c r="AJ75" i="16"/>
  <c r="AJ73" i="16"/>
  <c r="AJ71" i="16"/>
  <c r="AJ84" i="16"/>
  <c r="AJ82" i="16"/>
  <c r="AJ80" i="16"/>
  <c r="AJ76" i="16"/>
  <c r="AJ74" i="16"/>
  <c r="AJ72" i="16"/>
  <c r="AJ68" i="16"/>
  <c r="AN103" i="16"/>
  <c r="AN82" i="16"/>
  <c r="AN68" i="16"/>
  <c r="AR68" i="16"/>
  <c r="AV75" i="16"/>
  <c r="AV68" i="16"/>
  <c r="AZ102" i="16"/>
  <c r="AZ106" i="16"/>
  <c r="AZ103" i="16"/>
  <c r="AZ104" i="16"/>
  <c r="AZ100" i="16"/>
  <c r="AZ95" i="16"/>
  <c r="AZ101" i="16"/>
  <c r="AZ96" i="16"/>
  <c r="AZ97" i="16"/>
  <c r="AZ93" i="16"/>
  <c r="AZ92" i="16"/>
  <c r="AZ85" i="16"/>
  <c r="AZ105" i="16"/>
  <c r="AZ94" i="16"/>
  <c r="AZ86" i="16"/>
  <c r="AZ91" i="16"/>
  <c r="AZ83" i="16"/>
  <c r="AZ81" i="16"/>
  <c r="AZ77" i="16"/>
  <c r="AZ75" i="16"/>
  <c r="AZ73" i="16"/>
  <c r="AZ71" i="16"/>
  <c r="AZ84" i="16"/>
  <c r="AZ82" i="16"/>
  <c r="AZ80" i="16"/>
  <c r="AZ76" i="16"/>
  <c r="AZ74" i="16"/>
  <c r="AZ72" i="16"/>
  <c r="AZ68" i="16"/>
  <c r="T66" i="16"/>
  <c r="X66" i="16"/>
  <c r="AB66" i="16"/>
  <c r="AF66" i="16"/>
  <c r="AQ66" i="16"/>
  <c r="AV66" i="16"/>
  <c r="C51" i="16"/>
  <c r="G51" i="16"/>
  <c r="K51" i="16"/>
  <c r="AA51" i="16"/>
  <c r="AE51" i="16"/>
  <c r="AI51" i="16"/>
  <c r="AM51" i="16"/>
  <c r="AQ51" i="16"/>
  <c r="AU51" i="16"/>
  <c r="AY51" i="16"/>
  <c r="AC105" i="16"/>
  <c r="AC101" i="16"/>
  <c r="AC86" i="16"/>
  <c r="AC91" i="16"/>
  <c r="AC68" i="16"/>
  <c r="AC85" i="16"/>
  <c r="AC71" i="16"/>
  <c r="AG68" i="16"/>
  <c r="AK106" i="16"/>
  <c r="AK103" i="16"/>
  <c r="AK104" i="16"/>
  <c r="AK100" i="16"/>
  <c r="AK105" i="16"/>
  <c r="AK101" i="16"/>
  <c r="AK96" i="16"/>
  <c r="AK97" i="16"/>
  <c r="AK93" i="16"/>
  <c r="AK102" i="16"/>
  <c r="AK95" i="16"/>
  <c r="AK94" i="16"/>
  <c r="AK86" i="16"/>
  <c r="AK91" i="16"/>
  <c r="AK92" i="16"/>
  <c r="AK85" i="16"/>
  <c r="AK84" i="16"/>
  <c r="AK82" i="16"/>
  <c r="AK80" i="16"/>
  <c r="AK76" i="16"/>
  <c r="AK74" i="16"/>
  <c r="AK72" i="16"/>
  <c r="AK68" i="16"/>
  <c r="AK83" i="16"/>
  <c r="AK81" i="16"/>
  <c r="AK77" i="16"/>
  <c r="AK75" i="16"/>
  <c r="AK73" i="16"/>
  <c r="AK71" i="16"/>
  <c r="AO68" i="16"/>
  <c r="AS106" i="16"/>
  <c r="AS103" i="16"/>
  <c r="AS97" i="16"/>
  <c r="AS93" i="16"/>
  <c r="AS80" i="16"/>
  <c r="AS76" i="16"/>
  <c r="AS68" i="16"/>
  <c r="AS81" i="16"/>
  <c r="AS77" i="16"/>
  <c r="AW68" i="16"/>
  <c r="U66" i="16"/>
  <c r="Y66" i="16"/>
  <c r="AC66" i="16"/>
  <c r="AG66" i="16"/>
  <c r="AM66" i="16"/>
  <c r="AR66" i="16"/>
  <c r="AW66" i="16"/>
  <c r="AS85" i="16" l="1"/>
  <c r="AS101" i="16"/>
  <c r="AC76" i="16"/>
  <c r="AC103" i="16"/>
  <c r="AN77" i="16"/>
  <c r="AS91" i="16"/>
  <c r="AC77" i="16"/>
  <c r="AC95" i="16"/>
  <c r="AS71" i="16"/>
  <c r="AS86" i="16"/>
  <c r="AS105" i="16"/>
  <c r="AC81" i="16"/>
  <c r="AC80" i="16"/>
  <c r="AC97" i="16"/>
  <c r="AC106" i="16"/>
  <c r="AN96" i="16"/>
  <c r="AR73" i="16"/>
  <c r="AW71" i="16"/>
  <c r="AR95" i="16"/>
  <c r="AB84" i="16"/>
  <c r="AR106" i="16"/>
  <c r="AG83" i="16"/>
  <c r="AW85" i="16"/>
  <c r="AR86" i="16"/>
  <c r="AB80" i="16"/>
  <c r="AB97" i="16"/>
  <c r="AR83" i="16"/>
  <c r="AB93" i="16"/>
  <c r="AW106" i="16"/>
  <c r="AG100" i="16"/>
  <c r="AR76" i="16"/>
  <c r="AR93" i="16"/>
  <c r="AB75" i="16"/>
  <c r="AB100" i="16"/>
  <c r="AW81" i="16"/>
  <c r="AR80" i="16"/>
  <c r="AR84" i="16"/>
  <c r="AR97" i="16"/>
  <c r="AB82" i="16"/>
  <c r="AB91" i="16"/>
  <c r="AB96" i="16"/>
  <c r="AW97" i="16"/>
  <c r="AS73" i="16"/>
  <c r="AS83" i="16"/>
  <c r="AS72" i="16"/>
  <c r="AS82" i="16"/>
  <c r="AS94" i="16"/>
  <c r="AS102" i="16"/>
  <c r="AS100" i="16"/>
  <c r="AG76" i="16"/>
  <c r="AC73" i="16"/>
  <c r="AC83" i="16"/>
  <c r="AC72" i="16"/>
  <c r="AC82" i="16"/>
  <c r="AC94" i="16"/>
  <c r="AC102" i="16"/>
  <c r="AC100" i="16"/>
  <c r="AR72" i="16"/>
  <c r="AR82" i="16"/>
  <c r="AR77" i="16"/>
  <c r="AR91" i="16"/>
  <c r="AR85" i="16"/>
  <c r="AR96" i="16"/>
  <c r="AR104" i="16"/>
  <c r="AN86" i="16"/>
  <c r="AB74" i="16"/>
  <c r="AB71" i="16"/>
  <c r="AB81" i="16"/>
  <c r="AB86" i="16"/>
  <c r="AB85" i="16"/>
  <c r="AB105" i="16"/>
  <c r="AB103" i="16"/>
  <c r="AW91" i="16"/>
  <c r="AR75" i="16"/>
  <c r="AR94" i="16"/>
  <c r="AR100" i="16"/>
  <c r="AR102" i="16"/>
  <c r="AB72" i="16"/>
  <c r="AB77" i="16"/>
  <c r="AB101" i="16"/>
  <c r="AB104" i="16"/>
  <c r="AW74" i="16"/>
  <c r="AW105" i="16"/>
  <c r="AS75" i="16"/>
  <c r="AS84" i="16"/>
  <c r="AS74" i="16"/>
  <c r="AS92" i="16"/>
  <c r="AS95" i="16"/>
  <c r="AS96" i="16"/>
  <c r="AG95" i="16"/>
  <c r="AC75" i="16"/>
  <c r="AC84" i="16"/>
  <c r="AC74" i="16"/>
  <c r="AC92" i="16"/>
  <c r="AC93" i="16"/>
  <c r="AC96" i="16"/>
  <c r="AR74" i="16"/>
  <c r="AR71" i="16"/>
  <c r="AR81" i="16"/>
  <c r="AR101" i="16"/>
  <c r="AR92" i="16"/>
  <c r="AR105" i="16"/>
  <c r="AN72" i="16"/>
  <c r="AN85" i="16"/>
  <c r="AB76" i="16"/>
  <c r="AB73" i="16"/>
  <c r="AB83" i="16"/>
  <c r="AB94" i="16"/>
  <c r="AB92" i="16"/>
  <c r="AB95" i="16"/>
  <c r="AO74" i="16"/>
  <c r="AG73" i="16"/>
  <c r="AG84" i="16"/>
  <c r="AN74" i="16"/>
  <c r="AN71" i="16"/>
  <c r="AN81" i="16"/>
  <c r="AN93" i="16"/>
  <c r="AN92" i="16"/>
  <c r="AN95" i="16"/>
  <c r="AN106" i="16"/>
  <c r="J51" i="16"/>
  <c r="AO96" i="16"/>
  <c r="AN76" i="16"/>
  <c r="AN83" i="16"/>
  <c r="AN94" i="16"/>
  <c r="AN102" i="16"/>
  <c r="AN84" i="16"/>
  <c r="AN73" i="16"/>
  <c r="AN97" i="16"/>
  <c r="AN101" i="16"/>
  <c r="AO104" i="16"/>
  <c r="AG96" i="16"/>
  <c r="AN80" i="16"/>
  <c r="AN75" i="16"/>
  <c r="AN91" i="16"/>
  <c r="AN105" i="16"/>
  <c r="AN100" i="16"/>
  <c r="K60" i="17"/>
  <c r="K4" i="17"/>
  <c r="K50" i="17"/>
  <c r="I63" i="17"/>
  <c r="C104" i="17"/>
  <c r="C105" i="17"/>
  <c r="C101" i="17"/>
  <c r="C102" i="17"/>
  <c r="C96" i="17"/>
  <c r="C97" i="17"/>
  <c r="C103" i="17"/>
  <c r="C100" i="17"/>
  <c r="C95" i="17"/>
  <c r="C91" i="17"/>
  <c r="C92" i="17"/>
  <c r="C85" i="17"/>
  <c r="C83" i="17"/>
  <c r="C81" i="17"/>
  <c r="C93" i="17"/>
  <c r="C106" i="17"/>
  <c r="C94" i="17"/>
  <c r="C86" i="17"/>
  <c r="C82" i="17"/>
  <c r="C77" i="17"/>
  <c r="C80" i="17"/>
  <c r="C76" i="17"/>
  <c r="C84" i="17"/>
  <c r="C74" i="17"/>
  <c r="C72" i="17"/>
  <c r="C68" i="17"/>
  <c r="C71" i="17"/>
  <c r="C73" i="17"/>
  <c r="C75" i="17"/>
  <c r="I102" i="17"/>
  <c r="I106" i="17"/>
  <c r="I103" i="17"/>
  <c r="I104" i="17"/>
  <c r="I101" i="17"/>
  <c r="I94" i="17"/>
  <c r="I100" i="17"/>
  <c r="I105" i="17"/>
  <c r="I93" i="17"/>
  <c r="I96" i="17"/>
  <c r="I86" i="17"/>
  <c r="I84" i="17"/>
  <c r="I82" i="17"/>
  <c r="I80" i="17"/>
  <c r="I97" i="17"/>
  <c r="I92" i="17"/>
  <c r="I81" i="17"/>
  <c r="I95" i="17"/>
  <c r="I83" i="17"/>
  <c r="I76" i="17"/>
  <c r="I91" i="17"/>
  <c r="I75" i="17"/>
  <c r="I73" i="17"/>
  <c r="I71" i="17"/>
  <c r="I85" i="17"/>
  <c r="I77" i="17"/>
  <c r="I68" i="17"/>
  <c r="I74" i="17"/>
  <c r="I72" i="17"/>
  <c r="J62" i="17"/>
  <c r="J64" i="17" s="1"/>
  <c r="J51" i="17"/>
  <c r="AG75" i="16"/>
  <c r="AG80" i="16"/>
  <c r="AG92" i="16"/>
  <c r="AG86" i="16"/>
  <c r="AG102" i="16"/>
  <c r="AG104" i="16"/>
  <c r="AV94" i="16"/>
  <c r="AW73" i="16"/>
  <c r="AW84" i="16"/>
  <c r="AW75" i="16"/>
  <c r="AW80" i="16"/>
  <c r="AW92" i="16"/>
  <c r="AW86" i="16"/>
  <c r="AW102" i="16"/>
  <c r="AW104" i="16"/>
  <c r="AG77" i="16"/>
  <c r="AG72" i="16"/>
  <c r="AG82" i="16"/>
  <c r="AG94" i="16"/>
  <c r="AG93" i="16"/>
  <c r="AG101" i="16"/>
  <c r="AG103" i="16"/>
  <c r="AV104" i="16"/>
  <c r="AW83" i="16"/>
  <c r="AW76" i="16"/>
  <c r="AW95" i="16"/>
  <c r="AW96" i="16"/>
  <c r="AW100" i="16"/>
  <c r="AW77" i="16"/>
  <c r="AW72" i="16"/>
  <c r="AW82" i="16"/>
  <c r="AW94" i="16"/>
  <c r="AW93" i="16"/>
  <c r="AW101" i="16"/>
  <c r="AG71" i="16"/>
  <c r="AG81" i="16"/>
  <c r="AG74" i="16"/>
  <c r="AG85" i="16"/>
  <c r="AG91" i="16"/>
  <c r="AG97" i="16"/>
  <c r="AG105" i="16"/>
  <c r="AV82" i="16"/>
  <c r="AF91" i="16"/>
  <c r="F63" i="16"/>
  <c r="F64" i="16"/>
  <c r="AO92" i="16"/>
  <c r="AV91" i="16"/>
  <c r="AF72" i="16"/>
  <c r="AF100" i="16"/>
  <c r="AO75" i="16"/>
  <c r="AO85" i="16"/>
  <c r="AO95" i="16"/>
  <c r="AV72" i="16"/>
  <c r="AV100" i="16"/>
  <c r="AF82" i="16"/>
  <c r="AF101" i="16"/>
  <c r="G63" i="16"/>
  <c r="G64" i="16"/>
  <c r="AF75" i="16"/>
  <c r="AF104" i="16"/>
  <c r="C63" i="16"/>
  <c r="C64" i="16"/>
  <c r="J63" i="16"/>
  <c r="J64" i="16"/>
  <c r="AO84" i="16"/>
  <c r="AO86" i="16"/>
  <c r="AO103" i="16"/>
  <c r="AV84" i="16"/>
  <c r="AV86" i="16"/>
  <c r="AF74" i="16"/>
  <c r="AF84" i="16"/>
  <c r="AF77" i="16"/>
  <c r="AF86" i="16"/>
  <c r="AF85" i="16"/>
  <c r="AF96" i="16"/>
  <c r="AF103" i="16"/>
  <c r="AO94" i="16"/>
  <c r="AV74" i="16"/>
  <c r="AV96" i="16"/>
  <c r="AO81" i="16"/>
  <c r="AO80" i="16"/>
  <c r="AO105" i="16"/>
  <c r="AV76" i="16"/>
  <c r="AV71" i="16"/>
  <c r="AV81" i="16"/>
  <c r="AV93" i="16"/>
  <c r="AV85" i="16"/>
  <c r="AV95" i="16"/>
  <c r="AV106" i="16"/>
  <c r="AF76" i="16"/>
  <c r="AF71" i="16"/>
  <c r="AF81" i="16"/>
  <c r="AF93" i="16"/>
  <c r="AF92" i="16"/>
  <c r="AF95" i="16"/>
  <c r="AF106" i="16"/>
  <c r="AO77" i="16"/>
  <c r="AO76" i="16"/>
  <c r="AO101" i="16"/>
  <c r="AV77" i="16"/>
  <c r="AV101" i="16"/>
  <c r="AV103" i="16"/>
  <c r="AO71" i="16"/>
  <c r="AO102" i="16"/>
  <c r="AO93" i="16"/>
  <c r="AO106" i="16"/>
  <c r="AO73" i="16"/>
  <c r="AO83" i="16"/>
  <c r="AO72" i="16"/>
  <c r="AO82" i="16"/>
  <c r="AO91" i="16"/>
  <c r="AO97" i="16"/>
  <c r="AV80" i="16"/>
  <c r="AV73" i="16"/>
  <c r="AV83" i="16"/>
  <c r="AV97" i="16"/>
  <c r="AV92" i="16"/>
  <c r="AV105" i="16"/>
  <c r="AF80" i="16"/>
  <c r="AF73" i="16"/>
  <c r="AF83" i="16"/>
  <c r="AF97" i="16"/>
  <c r="AF94" i="16"/>
  <c r="AF105" i="16"/>
  <c r="K63" i="16"/>
  <c r="M3" i="16"/>
  <c r="L60" i="16"/>
  <c r="L4" i="16"/>
  <c r="L50" i="16"/>
  <c r="AS53" i="16"/>
  <c r="AS54" i="16"/>
  <c r="AC53" i="16"/>
  <c r="AC54" i="16"/>
  <c r="AN53" i="16"/>
  <c r="AN54" i="16"/>
  <c r="AO53" i="16"/>
  <c r="AO54" i="16"/>
  <c r="AZ53" i="16"/>
  <c r="AZ54" i="16"/>
  <c r="AJ53" i="16"/>
  <c r="AJ54" i="16"/>
  <c r="AK53" i="16"/>
  <c r="AK54" i="16"/>
  <c r="AV53" i="16"/>
  <c r="AV54" i="16"/>
  <c r="AF53" i="16"/>
  <c r="AF54" i="16"/>
  <c r="AW53" i="16"/>
  <c r="AW54" i="16"/>
  <c r="AG53" i="16"/>
  <c r="AG54" i="16"/>
  <c r="AR53" i="16"/>
  <c r="AR54" i="16"/>
  <c r="AB53" i="16"/>
  <c r="AB54" i="16"/>
  <c r="J63" i="17" l="1"/>
  <c r="K51" i="17"/>
  <c r="K62" i="17"/>
  <c r="J106" i="17"/>
  <c r="J103" i="17"/>
  <c r="J104" i="17"/>
  <c r="J105" i="17"/>
  <c r="J101" i="17"/>
  <c r="J100" i="17"/>
  <c r="J95" i="17"/>
  <c r="J96" i="17"/>
  <c r="J86" i="17"/>
  <c r="J84" i="17"/>
  <c r="J82" i="17"/>
  <c r="J97" i="17"/>
  <c r="J91" i="17"/>
  <c r="J94" i="17"/>
  <c r="J92" i="17"/>
  <c r="J83" i="17"/>
  <c r="J80" i="17"/>
  <c r="J102" i="17"/>
  <c r="J85" i="17"/>
  <c r="J77" i="17"/>
  <c r="J75" i="17"/>
  <c r="J73" i="17"/>
  <c r="J71" i="17"/>
  <c r="J81" i="17"/>
  <c r="J93" i="17"/>
  <c r="J74" i="17"/>
  <c r="J72" i="17"/>
  <c r="J68" i="17"/>
  <c r="J76" i="17"/>
  <c r="L60" i="17"/>
  <c r="L50" i="17"/>
  <c r="L4" i="17"/>
  <c r="M4" i="16"/>
  <c r="M50" i="16"/>
  <c r="N3" i="16"/>
  <c r="M60" i="16"/>
  <c r="L62" i="16"/>
  <c r="L64" i="16" s="1"/>
  <c r="L51" i="16"/>
  <c r="M60" i="17" l="1"/>
  <c r="M50" i="17"/>
  <c r="M4" i="17"/>
  <c r="K64" i="17"/>
  <c r="L62" i="17"/>
  <c r="L64" i="17" s="1"/>
  <c r="L51" i="17"/>
  <c r="K63" i="17"/>
  <c r="L63" i="16"/>
  <c r="N4" i="16"/>
  <c r="N50" i="16"/>
  <c r="O3" i="16"/>
  <c r="N60" i="16"/>
  <c r="M62" i="16"/>
  <c r="M51" i="16"/>
  <c r="N60" i="17" l="1"/>
  <c r="N50" i="17"/>
  <c r="N4" i="17"/>
  <c r="L63" i="17"/>
  <c r="M62" i="17"/>
  <c r="M64" i="17" s="1"/>
  <c r="M51" i="17"/>
  <c r="K104" i="17"/>
  <c r="K105" i="17"/>
  <c r="K101" i="17"/>
  <c r="K102" i="17"/>
  <c r="K96" i="17"/>
  <c r="K106" i="17"/>
  <c r="K103" i="17"/>
  <c r="K97" i="17"/>
  <c r="K100" i="17"/>
  <c r="K91" i="17"/>
  <c r="K94" i="17"/>
  <c r="K92" i="17"/>
  <c r="K85" i="17"/>
  <c r="K83" i="17"/>
  <c r="K81" i="17"/>
  <c r="K95" i="17"/>
  <c r="K93" i="17"/>
  <c r="K80" i="17"/>
  <c r="K86" i="17"/>
  <c r="K82" i="17"/>
  <c r="K77" i="17"/>
  <c r="K75" i="17"/>
  <c r="K84" i="17"/>
  <c r="K74" i="17"/>
  <c r="K72" i="17"/>
  <c r="K68" i="17"/>
  <c r="K76" i="17"/>
  <c r="K73" i="17"/>
  <c r="K71" i="17"/>
  <c r="M63" i="16"/>
  <c r="M64" i="16"/>
  <c r="N62" i="16"/>
  <c r="N64" i="16" s="1"/>
  <c r="N51" i="16"/>
  <c r="O50" i="16"/>
  <c r="O4" i="16"/>
  <c r="P3" i="16"/>
  <c r="O60" i="16"/>
  <c r="M63" i="17" l="1"/>
  <c r="N62" i="17"/>
  <c r="N64" i="17" s="1"/>
  <c r="N51" i="17"/>
  <c r="O60" i="17"/>
  <c r="O4" i="17"/>
  <c r="O50" i="17"/>
  <c r="Q3" i="16"/>
  <c r="P60" i="16"/>
  <c r="P4" i="16"/>
  <c r="P50" i="16"/>
  <c r="N63" i="16"/>
  <c r="O62" i="16"/>
  <c r="O64" i="16" s="1"/>
  <c r="O51" i="16"/>
  <c r="P60" i="17" l="1"/>
  <c r="P50" i="17"/>
  <c r="P4" i="17"/>
  <c r="N63" i="17"/>
  <c r="O51" i="17"/>
  <c r="O62" i="17"/>
  <c r="O64" i="17" s="1"/>
  <c r="P62" i="16"/>
  <c r="P51" i="16"/>
  <c r="Q4" i="16"/>
  <c r="Q50" i="16"/>
  <c r="R3" i="16"/>
  <c r="Q60" i="16"/>
  <c r="O63" i="16"/>
  <c r="P62" i="17" l="1"/>
  <c r="P64" i="17" s="1"/>
  <c r="P51" i="17"/>
  <c r="O63" i="17"/>
  <c r="Q60" i="17"/>
  <c r="Q50" i="17"/>
  <c r="Q4" i="17"/>
  <c r="P63" i="16"/>
  <c r="P64" i="16"/>
  <c r="Q62" i="16"/>
  <c r="Q64" i="16" s="1"/>
  <c r="Q63" i="16"/>
  <c r="Q51" i="16"/>
  <c r="R4" i="16"/>
  <c r="R50" i="16"/>
  <c r="S3" i="16"/>
  <c r="R60" i="16"/>
  <c r="P63" i="17" l="1"/>
  <c r="Q62" i="17"/>
  <c r="Q64" i="17" s="1"/>
  <c r="Q51" i="17"/>
  <c r="R60" i="17"/>
  <c r="R50" i="17"/>
  <c r="R4" i="17"/>
  <c r="R62" i="16"/>
  <c r="R64" i="16" s="1"/>
  <c r="R51" i="16"/>
  <c r="S50" i="16"/>
  <c r="T3" i="16"/>
  <c r="S60" i="16"/>
  <c r="S4" i="16"/>
  <c r="S60" i="17" l="1"/>
  <c r="S4" i="17"/>
  <c r="S50" i="17"/>
  <c r="R62" i="17"/>
  <c r="R64" i="17" s="1"/>
  <c r="R51" i="17"/>
  <c r="Q63" i="17"/>
  <c r="S62" i="16"/>
  <c r="S51" i="16"/>
  <c r="R63" i="16"/>
  <c r="U3" i="16"/>
  <c r="T60" i="16"/>
  <c r="T4" i="16"/>
  <c r="T50" i="16"/>
  <c r="A56" i="16" l="1"/>
  <c r="X29" i="16"/>
  <c r="A57" i="16"/>
  <c r="A58" i="16" s="1"/>
  <c r="X30" i="16" s="1"/>
  <c r="A55" i="16"/>
  <c r="S62" i="17"/>
  <c r="S51" i="17"/>
  <c r="R63" i="17"/>
  <c r="R68" i="17"/>
  <c r="T60" i="17"/>
  <c r="T50" i="17"/>
  <c r="T4" i="17"/>
  <c r="T62" i="16"/>
  <c r="T63" i="16" s="1"/>
  <c r="T51" i="16"/>
  <c r="U4" i="16"/>
  <c r="U50" i="16"/>
  <c r="V3" i="16"/>
  <c r="U60" i="16"/>
  <c r="S63" i="16"/>
  <c r="S55" i="16" l="1"/>
  <c r="M55" i="16"/>
  <c r="N55" i="16"/>
  <c r="AH55" i="16"/>
  <c r="F55" i="16"/>
  <c r="AU55" i="16"/>
  <c r="AS55" i="16"/>
  <c r="AV55" i="16"/>
  <c r="AG55" i="16"/>
  <c r="AL55" i="16"/>
  <c r="AX55" i="16"/>
  <c r="AB55" i="16"/>
  <c r="AA55" i="16"/>
  <c r="AZ55" i="16"/>
  <c r="C55" i="16"/>
  <c r="AI55" i="16"/>
  <c r="AR55" i="16"/>
  <c r="E55" i="16"/>
  <c r="AQ55" i="16"/>
  <c r="AO55" i="16"/>
  <c r="D55" i="16"/>
  <c r="AW55" i="16"/>
  <c r="AP55" i="16"/>
  <c r="K55" i="16"/>
  <c r="Z55" i="16"/>
  <c r="AK55" i="16"/>
  <c r="I55" i="16"/>
  <c r="AC55" i="16"/>
  <c r="AD55" i="16"/>
  <c r="AY55" i="16"/>
  <c r="AJ55" i="16"/>
  <c r="H55" i="16"/>
  <c r="J55" i="16"/>
  <c r="AE55" i="16"/>
  <c r="AF55" i="16"/>
  <c r="AM55" i="16"/>
  <c r="AN55" i="16"/>
  <c r="AT55" i="16"/>
  <c r="G55" i="16"/>
  <c r="L55" i="16"/>
  <c r="O55" i="16"/>
  <c r="P55" i="16"/>
  <c r="Q55" i="16"/>
  <c r="R55" i="16"/>
  <c r="T55" i="16"/>
  <c r="U60" i="17"/>
  <c r="U50" i="17"/>
  <c r="U4" i="17"/>
  <c r="T62" i="17"/>
  <c r="T51" i="17"/>
  <c r="S63" i="17"/>
  <c r="V4" i="16"/>
  <c r="V50" i="16"/>
  <c r="W3" i="16"/>
  <c r="V60" i="16"/>
  <c r="U62" i="16"/>
  <c r="U63" i="16" s="1"/>
  <c r="U51" i="16"/>
  <c r="U55" i="16" s="1"/>
  <c r="U62" i="17" l="1"/>
  <c r="U63" i="17" s="1"/>
  <c r="U51" i="17"/>
  <c r="T63" i="17"/>
  <c r="V60" i="17"/>
  <c r="V50" i="17"/>
  <c r="V4" i="17"/>
  <c r="V62" i="16"/>
  <c r="V51" i="16"/>
  <c r="V55" i="16" s="1"/>
  <c r="W50" i="16"/>
  <c r="X3" i="16"/>
  <c r="W60" i="16"/>
  <c r="W4" i="16"/>
  <c r="W4" i="17" l="1"/>
  <c r="W60" i="17"/>
  <c r="W50" i="17"/>
  <c r="V62" i="17"/>
  <c r="V63" i="17"/>
  <c r="V51" i="17"/>
  <c r="W62" i="16"/>
  <c r="W51" i="16"/>
  <c r="W55" i="16" s="1"/>
  <c r="Y3" i="16"/>
  <c r="X60" i="16"/>
  <c r="X4" i="16"/>
  <c r="X50" i="16"/>
  <c r="V63" i="16"/>
  <c r="W62" i="17" l="1"/>
  <c r="W51" i="17"/>
  <c r="X60" i="17"/>
  <c r="X50" i="17"/>
  <c r="X4" i="17"/>
  <c r="X62" i="16"/>
  <c r="X63" i="16"/>
  <c r="X51" i="16"/>
  <c r="X55" i="16" s="1"/>
  <c r="Y4" i="16"/>
  <c r="Y50" i="16"/>
  <c r="Y60" i="16"/>
  <c r="W63" i="16"/>
  <c r="A57" i="17" l="1"/>
  <c r="Y60" i="17"/>
  <c r="Y50" i="17"/>
  <c r="X29" i="17" s="1"/>
  <c r="Y4" i="17"/>
  <c r="X63" i="17"/>
  <c r="X62" i="17"/>
  <c r="X51" i="17"/>
  <c r="W63" i="17"/>
  <c r="Y62" i="16"/>
  <c r="Y63" i="16" s="1"/>
  <c r="Y51" i="16"/>
  <c r="A56" i="17" l="1"/>
  <c r="A58" i="17" s="1"/>
  <c r="X30" i="17" s="1"/>
  <c r="A55" i="17"/>
  <c r="Y62" i="17"/>
  <c r="Y51" i="17"/>
  <c r="C115" i="16"/>
  <c r="C116" i="16"/>
  <c r="C108" i="16" s="1"/>
  <c r="Y55" i="16"/>
  <c r="BB50" i="16"/>
  <c r="BB51" i="16" s="1"/>
  <c r="C111" i="16"/>
  <c r="C109" i="16" l="1"/>
  <c r="C65" i="16" s="1"/>
  <c r="C66" i="16" s="1"/>
  <c r="AJ55" i="17"/>
  <c r="AR55" i="17"/>
  <c r="AZ55" i="17"/>
  <c r="AB55" i="17"/>
  <c r="Z55" i="17"/>
  <c r="AO55" i="17"/>
  <c r="AH55" i="17"/>
  <c r="AL55" i="17"/>
  <c r="I55" i="17"/>
  <c r="M55" i="17"/>
  <c r="Q55" i="17"/>
  <c r="S55" i="17"/>
  <c r="AN55" i="17"/>
  <c r="AQ55" i="17"/>
  <c r="C55" i="17"/>
  <c r="AF55" i="17"/>
  <c r="F55" i="17"/>
  <c r="AX55" i="17"/>
  <c r="AD55" i="17"/>
  <c r="AE55" i="17"/>
  <c r="J55" i="17"/>
  <c r="N55" i="17"/>
  <c r="R55" i="17"/>
  <c r="K55" i="17"/>
  <c r="T55" i="17"/>
  <c r="D55" i="17"/>
  <c r="AM55" i="17"/>
  <c r="AY55" i="17"/>
  <c r="G55" i="17"/>
  <c r="AK55" i="17"/>
  <c r="AS55" i="17"/>
  <c r="AP55" i="17"/>
  <c r="AT55" i="17"/>
  <c r="O55" i="17"/>
  <c r="AV55" i="17"/>
  <c r="AI55" i="17"/>
  <c r="H55" i="17"/>
  <c r="AU55" i="17"/>
  <c r="AA55" i="17"/>
  <c r="AW55" i="17"/>
  <c r="E55" i="17"/>
  <c r="AC55" i="17"/>
  <c r="AG55" i="17"/>
  <c r="L55" i="17"/>
  <c r="P55" i="17"/>
  <c r="U55" i="17"/>
  <c r="V55" i="17"/>
  <c r="W55" i="17"/>
  <c r="X55" i="17"/>
  <c r="Y55" i="17"/>
  <c r="BB50" i="17"/>
  <c r="BB51" i="17" s="1"/>
  <c r="C111" i="17"/>
  <c r="Y63" i="17"/>
  <c r="G68" i="16"/>
  <c r="E68" i="16"/>
  <c r="I68" i="16"/>
  <c r="F68" i="16"/>
  <c r="J68" i="16"/>
  <c r="D68" i="16"/>
  <c r="C68" i="16"/>
  <c r="L68" i="16"/>
  <c r="M68" i="16"/>
  <c r="N68" i="16"/>
  <c r="P68" i="16"/>
  <c r="O68" i="16"/>
  <c r="Q68" i="16"/>
  <c r="R68" i="16"/>
  <c r="U65" i="16" l="1"/>
  <c r="U54" i="16" s="1"/>
  <c r="Q65" i="16"/>
  <c r="Q66" i="16" s="1"/>
  <c r="G65" i="16"/>
  <c r="G66" i="16" s="1"/>
  <c r="Y65" i="16"/>
  <c r="Y53" i="16" s="1"/>
  <c r="X65" i="16"/>
  <c r="S65" i="16"/>
  <c r="O65" i="16"/>
  <c r="O66" i="16" s="1"/>
  <c r="L65" i="16"/>
  <c r="L66" i="16" s="1"/>
  <c r="F65" i="16"/>
  <c r="F66" i="16" s="1"/>
  <c r="D65" i="16"/>
  <c r="D66" i="16" s="1"/>
  <c r="M65" i="16"/>
  <c r="M66" i="16" s="1"/>
  <c r="I65" i="16"/>
  <c r="I66" i="16" s="1"/>
  <c r="P38" i="16"/>
  <c r="W65" i="16"/>
  <c r="W54" i="16" s="1"/>
  <c r="T65" i="16"/>
  <c r="T54" i="16" s="1"/>
  <c r="P65" i="16"/>
  <c r="P66" i="16" s="1"/>
  <c r="K65" i="16"/>
  <c r="K66" i="16" s="1"/>
  <c r="J65" i="16"/>
  <c r="J66" i="16" s="1"/>
  <c r="E65" i="16"/>
  <c r="E66" i="16" s="1"/>
  <c r="V65" i="16"/>
  <c r="V54" i="16" s="1"/>
  <c r="R65" i="16"/>
  <c r="R66" i="16" s="1"/>
  <c r="N65" i="16"/>
  <c r="N66" i="16" s="1"/>
  <c r="H65" i="16"/>
  <c r="H66" i="16" s="1"/>
  <c r="C116" i="17"/>
  <c r="C115" i="17"/>
  <c r="W53" i="16"/>
  <c r="P104" i="16"/>
  <c r="P96" i="16"/>
  <c r="P93" i="16"/>
  <c r="P91" i="16"/>
  <c r="P75" i="16"/>
  <c r="P82" i="16"/>
  <c r="P72" i="16"/>
  <c r="P102" i="16"/>
  <c r="P105" i="16"/>
  <c r="P94" i="16"/>
  <c r="P101" i="16"/>
  <c r="P83" i="16"/>
  <c r="P73" i="16"/>
  <c r="P80" i="16"/>
  <c r="P106" i="16"/>
  <c r="P100" i="16"/>
  <c r="P92" i="16"/>
  <c r="P97" i="16"/>
  <c r="P81" i="16"/>
  <c r="P71" i="16"/>
  <c r="P76" i="16"/>
  <c r="P103" i="16"/>
  <c r="P95" i="16"/>
  <c r="P85" i="16"/>
  <c r="P86" i="16"/>
  <c r="P77" i="16"/>
  <c r="P84" i="16"/>
  <c r="P74" i="16"/>
  <c r="P53" i="16"/>
  <c r="H68" i="16"/>
  <c r="K68" i="16"/>
  <c r="R104" i="16"/>
  <c r="R97" i="16"/>
  <c r="R96" i="16"/>
  <c r="R92" i="16"/>
  <c r="R84" i="16"/>
  <c r="R74" i="16"/>
  <c r="R77" i="16"/>
  <c r="R54" i="16"/>
  <c r="R105" i="16"/>
  <c r="R94" i="16"/>
  <c r="R86" i="16"/>
  <c r="R85" i="16"/>
  <c r="R82" i="16"/>
  <c r="R72" i="16"/>
  <c r="R75" i="16"/>
  <c r="R53" i="16"/>
  <c r="R101" i="16"/>
  <c r="R103" i="16"/>
  <c r="R95" i="16"/>
  <c r="R106" i="16"/>
  <c r="R80" i="16"/>
  <c r="R83" i="16"/>
  <c r="R73" i="16"/>
  <c r="R102" i="16"/>
  <c r="R100" i="16"/>
  <c r="R91" i="16"/>
  <c r="R93" i="16"/>
  <c r="R76" i="16"/>
  <c r="R81" i="16"/>
  <c r="R71" i="16"/>
  <c r="N104" i="16"/>
  <c r="N106" i="16"/>
  <c r="N86" i="16"/>
  <c r="N92" i="16"/>
  <c r="N84" i="16"/>
  <c r="N74" i="16"/>
  <c r="N77" i="16"/>
  <c r="N105" i="16"/>
  <c r="N103" i="16"/>
  <c r="N91" i="16"/>
  <c r="N85" i="16"/>
  <c r="N82" i="16"/>
  <c r="N72" i="16"/>
  <c r="N75" i="16"/>
  <c r="N101" i="16"/>
  <c r="N97" i="16"/>
  <c r="N100" i="16"/>
  <c r="N95" i="16"/>
  <c r="N80" i="16"/>
  <c r="N83" i="16"/>
  <c r="N73" i="16"/>
  <c r="N53" i="16"/>
  <c r="N102" i="16"/>
  <c r="N94" i="16"/>
  <c r="N96" i="16"/>
  <c r="N93" i="16"/>
  <c r="N76" i="16"/>
  <c r="N81" i="16"/>
  <c r="N71" i="16"/>
  <c r="I104" i="16"/>
  <c r="I97" i="16"/>
  <c r="I95" i="16"/>
  <c r="I92" i="16"/>
  <c r="I106" i="16"/>
  <c r="I96" i="16"/>
  <c r="I91" i="16"/>
  <c r="I84" i="16"/>
  <c r="I74" i="16"/>
  <c r="I77" i="16"/>
  <c r="I103" i="16"/>
  <c r="I93" i="16"/>
  <c r="I102" i="16"/>
  <c r="I82" i="16"/>
  <c r="I72" i="16"/>
  <c r="I75" i="16"/>
  <c r="I105" i="16"/>
  <c r="I100" i="16"/>
  <c r="I94" i="16"/>
  <c r="I80" i="16"/>
  <c r="I83" i="16"/>
  <c r="I73" i="16"/>
  <c r="I101" i="16"/>
  <c r="I86" i="16"/>
  <c r="I85" i="16"/>
  <c r="I76" i="16"/>
  <c r="I81" i="16"/>
  <c r="I71" i="16"/>
  <c r="I53" i="16"/>
  <c r="G53" i="16"/>
  <c r="G106" i="16"/>
  <c r="G100" i="16"/>
  <c r="G92" i="16"/>
  <c r="G81" i="16"/>
  <c r="G71" i="16"/>
  <c r="G82" i="16"/>
  <c r="G72" i="16"/>
  <c r="G101" i="16"/>
  <c r="G104" i="16"/>
  <c r="G91" i="16"/>
  <c r="G97" i="16"/>
  <c r="G75" i="16"/>
  <c r="G86" i="16"/>
  <c r="G76" i="16"/>
  <c r="G103" i="16"/>
  <c r="G93" i="16"/>
  <c r="G85" i="16"/>
  <c r="G94" i="16"/>
  <c r="G83" i="16"/>
  <c r="G84" i="16"/>
  <c r="G105" i="16"/>
  <c r="G95" i="16"/>
  <c r="G77" i="16"/>
  <c r="G80" i="16"/>
  <c r="G102" i="16"/>
  <c r="G96" i="16"/>
  <c r="G73" i="16"/>
  <c r="G74" i="16"/>
  <c r="S53" i="16"/>
  <c r="S54" i="16"/>
  <c r="T53" i="16"/>
  <c r="L102" i="16"/>
  <c r="L100" i="16"/>
  <c r="L97" i="16"/>
  <c r="L94" i="16"/>
  <c r="L83" i="16"/>
  <c r="L73" i="16"/>
  <c r="L80" i="16"/>
  <c r="L106" i="16"/>
  <c r="L95" i="16"/>
  <c r="L92" i="16"/>
  <c r="L86" i="16"/>
  <c r="L81" i="16"/>
  <c r="L71" i="16"/>
  <c r="L76" i="16"/>
  <c r="L103" i="16"/>
  <c r="L105" i="16"/>
  <c r="L85" i="16"/>
  <c r="L101" i="16"/>
  <c r="L77" i="16"/>
  <c r="L84" i="16"/>
  <c r="L74" i="16"/>
  <c r="L104" i="16"/>
  <c r="L96" i="16"/>
  <c r="L93" i="16"/>
  <c r="L91" i="16"/>
  <c r="L75" i="16"/>
  <c r="L82" i="16"/>
  <c r="L72" i="16"/>
  <c r="L53" i="16"/>
  <c r="C106" i="16"/>
  <c r="C100" i="16"/>
  <c r="C92" i="16"/>
  <c r="C85" i="16"/>
  <c r="C75" i="16"/>
  <c r="C82" i="16"/>
  <c r="C72" i="16"/>
  <c r="C101" i="16"/>
  <c r="C94" i="16"/>
  <c r="C91" i="16"/>
  <c r="C96" i="16"/>
  <c r="C81" i="16"/>
  <c r="C71" i="16"/>
  <c r="C76" i="16"/>
  <c r="C105" i="16"/>
  <c r="C95" i="16"/>
  <c r="C83" i="16"/>
  <c r="C80" i="16"/>
  <c r="C102" i="16"/>
  <c r="C97" i="16"/>
  <c r="C77" i="16"/>
  <c r="C74" i="16"/>
  <c r="C103" i="16"/>
  <c r="C93" i="16"/>
  <c r="C73" i="16"/>
  <c r="C104" i="16"/>
  <c r="C86" i="16"/>
  <c r="C84" i="16"/>
  <c r="C53" i="16"/>
  <c r="C54" i="16"/>
  <c r="Q106" i="16"/>
  <c r="Q101" i="16"/>
  <c r="Q93" i="16"/>
  <c r="Q91" i="16"/>
  <c r="Q84" i="16"/>
  <c r="Q74" i="16"/>
  <c r="Q77" i="16"/>
  <c r="Q103" i="16"/>
  <c r="Q102" i="16"/>
  <c r="Q100" i="16"/>
  <c r="Q94" i="16"/>
  <c r="Q82" i="16"/>
  <c r="Q72" i="16"/>
  <c r="Q75" i="16"/>
  <c r="Q104" i="16"/>
  <c r="Q96" i="16"/>
  <c r="Q86" i="16"/>
  <c r="Q92" i="16"/>
  <c r="Q80" i="16"/>
  <c r="Q83" i="16"/>
  <c r="Q73" i="16"/>
  <c r="Q105" i="16"/>
  <c r="Q97" i="16"/>
  <c r="Q95" i="16"/>
  <c r="Q85" i="16"/>
  <c r="Q76" i="16"/>
  <c r="Q81" i="16"/>
  <c r="Q71" i="16"/>
  <c r="Q53" i="16"/>
  <c r="Q54" i="16"/>
  <c r="M106" i="16"/>
  <c r="M101" i="16"/>
  <c r="M95" i="16"/>
  <c r="M91" i="16"/>
  <c r="M82" i="16"/>
  <c r="M72" i="16"/>
  <c r="M77" i="16"/>
  <c r="M103" i="16"/>
  <c r="M96" i="16"/>
  <c r="M93" i="16"/>
  <c r="M100" i="16"/>
  <c r="M80" i="16"/>
  <c r="M85" i="16"/>
  <c r="M75" i="16"/>
  <c r="M104" i="16"/>
  <c r="M102" i="16"/>
  <c r="M94" i="16"/>
  <c r="M92" i="16"/>
  <c r="M76" i="16"/>
  <c r="M83" i="16"/>
  <c r="M73" i="16"/>
  <c r="M105" i="16"/>
  <c r="M97" i="16"/>
  <c r="M86" i="16"/>
  <c r="M84" i="16"/>
  <c r="M74" i="16"/>
  <c r="M81" i="16"/>
  <c r="M71" i="16"/>
  <c r="M53" i="16"/>
  <c r="F104" i="16"/>
  <c r="F97" i="16"/>
  <c r="F103" i="16"/>
  <c r="F92" i="16"/>
  <c r="F82" i="16"/>
  <c r="F72" i="16"/>
  <c r="F75" i="16"/>
  <c r="F105" i="16"/>
  <c r="F94" i="16"/>
  <c r="F91" i="16"/>
  <c r="F95" i="16"/>
  <c r="F80" i="16"/>
  <c r="F83" i="16"/>
  <c r="F73" i="16"/>
  <c r="F54" i="16"/>
  <c r="F101" i="16"/>
  <c r="F106" i="16"/>
  <c r="F100" i="16"/>
  <c r="F93" i="16"/>
  <c r="F76" i="16"/>
  <c r="F81" i="16"/>
  <c r="F71" i="16"/>
  <c r="F53" i="16"/>
  <c r="F102" i="16"/>
  <c r="F86" i="16"/>
  <c r="F96" i="16"/>
  <c r="F84" i="16"/>
  <c r="F74" i="16"/>
  <c r="F77" i="16"/>
  <c r="F85" i="16"/>
  <c r="D103" i="16"/>
  <c r="D96" i="16"/>
  <c r="D85" i="16"/>
  <c r="D105" i="16"/>
  <c r="D77" i="16"/>
  <c r="D84" i="16"/>
  <c r="D74" i="16"/>
  <c r="D104" i="16"/>
  <c r="D101" i="16"/>
  <c r="D93" i="16"/>
  <c r="D91" i="16"/>
  <c r="D75" i="16"/>
  <c r="D82" i="16"/>
  <c r="D72" i="16"/>
  <c r="D102" i="16"/>
  <c r="D100" i="16"/>
  <c r="D97" i="16"/>
  <c r="D94" i="16"/>
  <c r="D83" i="16"/>
  <c r="D73" i="16"/>
  <c r="D80" i="16"/>
  <c r="D106" i="16"/>
  <c r="D95" i="16"/>
  <c r="D92" i="16"/>
  <c r="D86" i="16"/>
  <c r="D81" i="16"/>
  <c r="D71" i="16"/>
  <c r="D76" i="16"/>
  <c r="D53" i="16"/>
  <c r="D54" i="16"/>
  <c r="X53" i="16"/>
  <c r="X54" i="16"/>
  <c r="O106" i="16"/>
  <c r="O95" i="16"/>
  <c r="O92" i="16"/>
  <c r="O86" i="16"/>
  <c r="O75" i="16"/>
  <c r="O82" i="16"/>
  <c r="O72" i="16"/>
  <c r="O53" i="16"/>
  <c r="O101" i="16"/>
  <c r="O94" i="16"/>
  <c r="O104" i="16"/>
  <c r="O93" i="16"/>
  <c r="O81" i="16"/>
  <c r="O71" i="16"/>
  <c r="O76" i="16"/>
  <c r="O103" i="16"/>
  <c r="O85" i="16"/>
  <c r="O73" i="16"/>
  <c r="O100" i="16"/>
  <c r="O97" i="16"/>
  <c r="O84" i="16"/>
  <c r="O105" i="16"/>
  <c r="O91" i="16"/>
  <c r="O83" i="16"/>
  <c r="O80" i="16"/>
  <c r="O102" i="16"/>
  <c r="O96" i="16"/>
  <c r="O77" i="16"/>
  <c r="O74" i="16"/>
  <c r="K53" i="16"/>
  <c r="K54" i="16"/>
  <c r="K106" i="16"/>
  <c r="K95" i="16"/>
  <c r="K104" i="16"/>
  <c r="K83" i="16"/>
  <c r="K73" i="16"/>
  <c r="K82" i="16"/>
  <c r="K72" i="16"/>
  <c r="K101" i="16"/>
  <c r="K94" i="16"/>
  <c r="K97" i="16"/>
  <c r="K96" i="16"/>
  <c r="K77" i="16"/>
  <c r="K85" i="16"/>
  <c r="K76" i="16"/>
  <c r="K105" i="16"/>
  <c r="K91" i="16"/>
  <c r="K81" i="16"/>
  <c r="K80" i="16"/>
  <c r="K102" i="16"/>
  <c r="K92" i="16"/>
  <c r="K75" i="16"/>
  <c r="K74" i="16"/>
  <c r="K103" i="16"/>
  <c r="K93" i="16"/>
  <c r="K71" i="16"/>
  <c r="K100" i="16"/>
  <c r="K86" i="16"/>
  <c r="K84" i="16"/>
  <c r="J54" i="16"/>
  <c r="J104" i="16"/>
  <c r="J97" i="16"/>
  <c r="J100" i="16"/>
  <c r="J91" i="16"/>
  <c r="J84" i="16"/>
  <c r="J74" i="16"/>
  <c r="J77" i="16"/>
  <c r="J53" i="16"/>
  <c r="J105" i="16"/>
  <c r="J106" i="16"/>
  <c r="J96" i="16"/>
  <c r="J92" i="16"/>
  <c r="J82" i="16"/>
  <c r="J72" i="16"/>
  <c r="J75" i="16"/>
  <c r="J101" i="16"/>
  <c r="J103" i="16"/>
  <c r="J86" i="16"/>
  <c r="J93" i="16"/>
  <c r="J80" i="16"/>
  <c r="J83" i="16"/>
  <c r="J73" i="16"/>
  <c r="J102" i="16"/>
  <c r="J94" i="16"/>
  <c r="J95" i="16"/>
  <c r="J85" i="16"/>
  <c r="J76" i="16"/>
  <c r="J81" i="16"/>
  <c r="J71" i="16"/>
  <c r="E103" i="16"/>
  <c r="E104" i="16"/>
  <c r="E97" i="16"/>
  <c r="E94" i="16"/>
  <c r="E92" i="16"/>
  <c r="E80" i="16"/>
  <c r="E83" i="16"/>
  <c r="E73" i="16"/>
  <c r="E106" i="16"/>
  <c r="E102" i="16"/>
  <c r="E91" i="16"/>
  <c r="E82" i="16"/>
  <c r="E81" i="16"/>
  <c r="E105" i="16"/>
  <c r="E95" i="16"/>
  <c r="E100" i="16"/>
  <c r="E76" i="16"/>
  <c r="E77" i="16"/>
  <c r="E96" i="16"/>
  <c r="E93" i="16"/>
  <c r="E85" i="16"/>
  <c r="E74" i="16"/>
  <c r="E75" i="16"/>
  <c r="E101" i="16"/>
  <c r="E86" i="16"/>
  <c r="E84" i="16"/>
  <c r="E72" i="16"/>
  <c r="E71" i="16"/>
  <c r="E53" i="16"/>
  <c r="H106" i="16"/>
  <c r="H100" i="16"/>
  <c r="H92" i="16"/>
  <c r="H97" i="16"/>
  <c r="H81" i="16"/>
  <c r="H71" i="16"/>
  <c r="H76" i="16"/>
  <c r="H103" i="16"/>
  <c r="H95" i="16"/>
  <c r="H85" i="16"/>
  <c r="H86" i="16"/>
  <c r="H77" i="16"/>
  <c r="H84" i="16"/>
  <c r="H74" i="16"/>
  <c r="H104" i="16"/>
  <c r="H96" i="16"/>
  <c r="H93" i="16"/>
  <c r="H91" i="16"/>
  <c r="H75" i="16"/>
  <c r="H82" i="16"/>
  <c r="H72" i="16"/>
  <c r="H102" i="16"/>
  <c r="H101" i="16"/>
  <c r="H94" i="16"/>
  <c r="H105" i="16"/>
  <c r="H83" i="16"/>
  <c r="H73" i="16"/>
  <c r="H80" i="16"/>
  <c r="H53" i="16"/>
  <c r="H54" i="16"/>
  <c r="U53" i="16" l="1"/>
  <c r="N54" i="16"/>
  <c r="C110" i="16"/>
  <c r="D109" i="16" s="1"/>
  <c r="O54" i="16"/>
  <c r="M54" i="16"/>
  <c r="L54" i="16"/>
  <c r="I54" i="16"/>
  <c r="P54" i="16"/>
  <c r="Y54" i="16"/>
  <c r="E54" i="16"/>
  <c r="G54" i="16"/>
  <c r="V53" i="16"/>
  <c r="C109" i="17"/>
  <c r="C108" i="17"/>
  <c r="D108" i="16" l="1"/>
  <c r="W68" i="16" s="1"/>
  <c r="W75" i="16" s="1"/>
  <c r="W95" i="16" s="1"/>
  <c r="E65" i="17"/>
  <c r="G65" i="17"/>
  <c r="C65" i="17"/>
  <c r="H65" i="17"/>
  <c r="D65" i="17"/>
  <c r="F65" i="17"/>
  <c r="J65" i="17"/>
  <c r="I65" i="17"/>
  <c r="K65" i="17"/>
  <c r="M65" i="17"/>
  <c r="L65" i="17"/>
  <c r="N65" i="17"/>
  <c r="P65" i="17"/>
  <c r="O65" i="17"/>
  <c r="Q65" i="17"/>
  <c r="R65" i="17"/>
  <c r="S65" i="17"/>
  <c r="U65" i="17"/>
  <c r="T65" i="17"/>
  <c r="V65" i="17"/>
  <c r="W65" i="17"/>
  <c r="X65" i="17"/>
  <c r="Y65" i="17"/>
  <c r="P38" i="17"/>
  <c r="W77" i="16"/>
  <c r="W97" i="16" s="1"/>
  <c r="W76" i="16"/>
  <c r="W96" i="16" s="1"/>
  <c r="W81" i="16"/>
  <c r="W101" i="16" s="1"/>
  <c r="W82" i="16"/>
  <c r="W102" i="16" s="1"/>
  <c r="W80" i="16"/>
  <c r="W100" i="16" s="1"/>
  <c r="W71" i="16"/>
  <c r="W91" i="16" s="1"/>
  <c r="W72" i="16"/>
  <c r="W92" i="16" s="1"/>
  <c r="W85" i="16"/>
  <c r="W105" i="16" s="1"/>
  <c r="W83" i="16"/>
  <c r="W103" i="16" s="1"/>
  <c r="W74" i="16"/>
  <c r="W94" i="16" s="1"/>
  <c r="W86" i="16"/>
  <c r="W106" i="16" s="1"/>
  <c r="W84" i="16"/>
  <c r="W104" i="16" s="1"/>
  <c r="W73" i="16"/>
  <c r="W93" i="16" s="1"/>
  <c r="V68" i="16"/>
  <c r="X68" i="16"/>
  <c r="Q38" i="16"/>
  <c r="F109" i="16"/>
  <c r="S38" i="16" s="1"/>
  <c r="E109" i="16"/>
  <c r="R38" i="16" s="1"/>
  <c r="G109" i="16"/>
  <c r="T38" i="16" s="1"/>
  <c r="S68" i="16"/>
  <c r="T68" i="16"/>
  <c r="E108" i="16"/>
  <c r="F108" i="16"/>
  <c r="G108" i="16"/>
  <c r="U68" i="16"/>
  <c r="Y68" i="16"/>
  <c r="Q53" i="17" l="1"/>
  <c r="P53" i="17"/>
  <c r="O53" i="17"/>
  <c r="N53" i="17"/>
  <c r="M53" i="17"/>
  <c r="L53" i="17"/>
  <c r="R53" i="17"/>
  <c r="R103" i="17"/>
  <c r="R100" i="17"/>
  <c r="R94" i="17"/>
  <c r="R97" i="17"/>
  <c r="R93" i="17"/>
  <c r="R73" i="17"/>
  <c r="R75" i="17"/>
  <c r="R81" i="17"/>
  <c r="R74" i="17"/>
  <c r="R101" i="17"/>
  <c r="R82" i="17"/>
  <c r="R76" i="17"/>
  <c r="R104" i="17"/>
  <c r="R95" i="17"/>
  <c r="R86" i="17"/>
  <c r="R91" i="17"/>
  <c r="R71" i="17"/>
  <c r="R83" i="17"/>
  <c r="R105" i="17"/>
  <c r="R102" i="17"/>
  <c r="R84" i="17"/>
  <c r="R92" i="17"/>
  <c r="R85" i="17"/>
  <c r="R80" i="17"/>
  <c r="R72" i="17"/>
  <c r="R106" i="17"/>
  <c r="R96" i="17"/>
  <c r="R77" i="17"/>
  <c r="S53" i="17"/>
  <c r="S54" i="17"/>
  <c r="E54" i="17"/>
  <c r="E66" i="17"/>
  <c r="K54" i="17"/>
  <c r="K66" i="17"/>
  <c r="V54" i="17"/>
  <c r="V53" i="17"/>
  <c r="R54" i="17"/>
  <c r="R66" i="17"/>
  <c r="N54" i="17"/>
  <c r="N66" i="17"/>
  <c r="I54" i="17"/>
  <c r="I66" i="17"/>
  <c r="H54" i="17"/>
  <c r="H66" i="17"/>
  <c r="P54" i="17"/>
  <c r="P66" i="17"/>
  <c r="D54" i="17"/>
  <c r="D66" i="17"/>
  <c r="Y54" i="17"/>
  <c r="Y53" i="17"/>
  <c r="T53" i="17"/>
  <c r="T54" i="17"/>
  <c r="Q54" i="17"/>
  <c r="Q66" i="17"/>
  <c r="L54" i="17"/>
  <c r="L66" i="17"/>
  <c r="J54" i="17"/>
  <c r="J66" i="17"/>
  <c r="C54" i="17"/>
  <c r="C66" i="17"/>
  <c r="W53" i="17"/>
  <c r="W54" i="17"/>
  <c r="X53" i="17"/>
  <c r="X54" i="17"/>
  <c r="U54" i="17"/>
  <c r="U53" i="17"/>
  <c r="O54" i="17"/>
  <c r="O66" i="17"/>
  <c r="M54" i="17"/>
  <c r="M66" i="17"/>
  <c r="F54" i="17"/>
  <c r="F66" i="17"/>
  <c r="G54" i="17"/>
  <c r="G66" i="17"/>
  <c r="S75" i="16"/>
  <c r="S95" i="16" s="1"/>
  <c r="S76" i="16"/>
  <c r="S96" i="16" s="1"/>
  <c r="S84" i="16"/>
  <c r="S104" i="16" s="1"/>
  <c r="S85" i="16"/>
  <c r="S105" i="16" s="1"/>
  <c r="S82" i="16"/>
  <c r="S102" i="16" s="1"/>
  <c r="S83" i="16"/>
  <c r="S103" i="16" s="1"/>
  <c r="S74" i="16"/>
  <c r="S94" i="16" s="1"/>
  <c r="S72" i="16"/>
  <c r="S92" i="16" s="1"/>
  <c r="S73" i="16"/>
  <c r="S93" i="16" s="1"/>
  <c r="S81" i="16"/>
  <c r="S101" i="16" s="1"/>
  <c r="S86" i="16"/>
  <c r="S106" i="16" s="1"/>
  <c r="S80" i="16"/>
  <c r="S100" i="16" s="1"/>
  <c r="S71" i="16"/>
  <c r="S91" i="16" s="1"/>
  <c r="S77" i="16"/>
  <c r="S97" i="16" s="1"/>
  <c r="X74" i="16"/>
  <c r="X94" i="16" s="1"/>
  <c r="X86" i="16"/>
  <c r="X106" i="16" s="1"/>
  <c r="X75" i="16"/>
  <c r="X95" i="16" s="1"/>
  <c r="X76" i="16"/>
  <c r="X96" i="16" s="1"/>
  <c r="X77" i="16"/>
  <c r="X97" i="16" s="1"/>
  <c r="X80" i="16"/>
  <c r="X100" i="16" s="1"/>
  <c r="X84" i="16"/>
  <c r="X104" i="16" s="1"/>
  <c r="X81" i="16"/>
  <c r="X101" i="16" s="1"/>
  <c r="X82" i="16"/>
  <c r="X102" i="16" s="1"/>
  <c r="X85" i="16"/>
  <c r="X105" i="16" s="1"/>
  <c r="X83" i="16"/>
  <c r="X103" i="16" s="1"/>
  <c r="X72" i="16"/>
  <c r="X92" i="16" s="1"/>
  <c r="X71" i="16"/>
  <c r="X91" i="16" s="1"/>
  <c r="X73" i="16"/>
  <c r="X93" i="16" s="1"/>
  <c r="Y76" i="16"/>
  <c r="Y96" i="16" s="1"/>
  <c r="Y83" i="16"/>
  <c r="Y103" i="16" s="1"/>
  <c r="X23" i="16" s="1"/>
  <c r="Y23" i="16" s="1"/>
  <c r="Y71" i="16"/>
  <c r="Y91" i="16" s="1"/>
  <c r="Y80" i="16"/>
  <c r="Y100" i="16" s="1"/>
  <c r="X26" i="16" s="1"/>
  <c r="Y26" i="16" s="1"/>
  <c r="Y85" i="16"/>
  <c r="Y105" i="16" s="1"/>
  <c r="X21" i="16" s="1"/>
  <c r="Y21" i="16" s="1"/>
  <c r="Y86" i="16"/>
  <c r="Y106" i="16" s="1"/>
  <c r="X20" i="16" s="1"/>
  <c r="Y20" i="16" s="1"/>
  <c r="Y73" i="16"/>
  <c r="Y93" i="16" s="1"/>
  <c r="Y82" i="16"/>
  <c r="Y102" i="16" s="1"/>
  <c r="X24" i="16" s="1"/>
  <c r="Y24" i="16" s="1"/>
  <c r="Y84" i="16"/>
  <c r="Y104" i="16" s="1"/>
  <c r="X22" i="16" s="1"/>
  <c r="Y22" i="16" s="1"/>
  <c r="Y75" i="16"/>
  <c r="Y95" i="16" s="1"/>
  <c r="Y72" i="16"/>
  <c r="Y92" i="16" s="1"/>
  <c r="Y77" i="16"/>
  <c r="Y97" i="16" s="1"/>
  <c r="Y74" i="16"/>
  <c r="Y94" i="16" s="1"/>
  <c r="Y81" i="16"/>
  <c r="Y101" i="16" s="1"/>
  <c r="X25" i="16" s="1"/>
  <c r="Y25" i="16" s="1"/>
  <c r="V77" i="16"/>
  <c r="V97" i="16" s="1"/>
  <c r="V75" i="16"/>
  <c r="V95" i="16" s="1"/>
  <c r="V76" i="16"/>
  <c r="V96" i="16" s="1"/>
  <c r="V85" i="16"/>
  <c r="V105" i="16" s="1"/>
  <c r="V80" i="16"/>
  <c r="V100" i="16" s="1"/>
  <c r="V84" i="16"/>
  <c r="V104" i="16" s="1"/>
  <c r="V81" i="16"/>
  <c r="V101" i="16" s="1"/>
  <c r="V82" i="16"/>
  <c r="V102" i="16" s="1"/>
  <c r="V86" i="16"/>
  <c r="V106" i="16" s="1"/>
  <c r="V83" i="16"/>
  <c r="V103" i="16" s="1"/>
  <c r="V71" i="16"/>
  <c r="V91" i="16" s="1"/>
  <c r="V74" i="16"/>
  <c r="V94" i="16" s="1"/>
  <c r="V72" i="16"/>
  <c r="V92" i="16" s="1"/>
  <c r="V73" i="16"/>
  <c r="V93" i="16" s="1"/>
  <c r="U84" i="16"/>
  <c r="U104" i="16" s="1"/>
  <c r="U72" i="16"/>
  <c r="U92" i="16" s="1"/>
  <c r="U86" i="16"/>
  <c r="U106" i="16" s="1"/>
  <c r="U73" i="16"/>
  <c r="U93" i="16" s="1"/>
  <c r="U85" i="16"/>
  <c r="U105" i="16" s="1"/>
  <c r="U74" i="16"/>
  <c r="U94" i="16" s="1"/>
  <c r="U75" i="16"/>
  <c r="U95" i="16" s="1"/>
  <c r="U76" i="16"/>
  <c r="U96" i="16" s="1"/>
  <c r="U77" i="16"/>
  <c r="U97" i="16" s="1"/>
  <c r="U80" i="16"/>
  <c r="U100" i="16" s="1"/>
  <c r="U81" i="16"/>
  <c r="U101" i="16" s="1"/>
  <c r="U82" i="16"/>
  <c r="U102" i="16" s="1"/>
  <c r="U83" i="16"/>
  <c r="U103" i="16" s="1"/>
  <c r="U71" i="16"/>
  <c r="U91" i="16" s="1"/>
  <c r="T85" i="16"/>
  <c r="T105" i="16" s="1"/>
  <c r="T74" i="16"/>
  <c r="T94" i="16" s="1"/>
  <c r="T83" i="16"/>
  <c r="T103" i="16" s="1"/>
  <c r="T71" i="16"/>
  <c r="T91" i="16" s="1"/>
  <c r="T86" i="16"/>
  <c r="T106" i="16" s="1"/>
  <c r="T75" i="16"/>
  <c r="T95" i="16" s="1"/>
  <c r="T73" i="16"/>
  <c r="T93" i="16" s="1"/>
  <c r="T76" i="16"/>
  <c r="T96" i="16" s="1"/>
  <c r="T77" i="16"/>
  <c r="T97" i="16" s="1"/>
  <c r="T82" i="16"/>
  <c r="T102" i="16" s="1"/>
  <c r="T80" i="16"/>
  <c r="T100" i="16" s="1"/>
  <c r="T84" i="16"/>
  <c r="T104" i="16" s="1"/>
  <c r="T72" i="16"/>
  <c r="T92" i="16" s="1"/>
  <c r="T81" i="16"/>
  <c r="T101" i="16" s="1"/>
  <c r="C110" i="17" l="1"/>
  <c r="Q29" i="15"/>
  <c r="Q20" i="15"/>
  <c r="D108" i="17" l="1"/>
  <c r="V68" i="17" s="1"/>
  <c r="D109" i="17"/>
  <c r="T68" i="17"/>
  <c r="U68" i="17"/>
  <c r="X68" i="17"/>
  <c r="Y68" i="17"/>
  <c r="Z4" i="15"/>
  <c r="AZ117" i="15"/>
  <c r="AY117" i="15"/>
  <c r="AX117" i="15"/>
  <c r="AW117" i="15"/>
  <c r="AV117" i="15"/>
  <c r="AU117" i="15"/>
  <c r="AT117" i="15"/>
  <c r="AS117" i="15"/>
  <c r="AR117" i="15"/>
  <c r="AQ117" i="15"/>
  <c r="AP117" i="15"/>
  <c r="AO117" i="15"/>
  <c r="AN117" i="15"/>
  <c r="AM117" i="15"/>
  <c r="AL117" i="15"/>
  <c r="AK117" i="15"/>
  <c r="AJ117" i="15"/>
  <c r="AI117" i="15"/>
  <c r="AH117" i="15"/>
  <c r="AG117" i="15"/>
  <c r="AF117" i="15"/>
  <c r="AE117" i="15"/>
  <c r="AD117" i="15"/>
  <c r="AC117" i="15"/>
  <c r="AB117" i="15"/>
  <c r="AA117" i="15"/>
  <c r="Z117" i="15"/>
  <c r="Y117" i="15"/>
  <c r="X117" i="15"/>
  <c r="W117" i="15"/>
  <c r="V117" i="15"/>
  <c r="U117" i="15"/>
  <c r="T117" i="15"/>
  <c r="S117" i="15"/>
  <c r="R117" i="15"/>
  <c r="Q117" i="15"/>
  <c r="P117" i="15"/>
  <c r="O117" i="15"/>
  <c r="N117" i="15"/>
  <c r="M117" i="15"/>
  <c r="L117" i="15"/>
  <c r="K117" i="15"/>
  <c r="J117" i="15"/>
  <c r="I117" i="15"/>
  <c r="H117" i="15"/>
  <c r="G117" i="15"/>
  <c r="F117" i="15"/>
  <c r="E117" i="15"/>
  <c r="D117" i="15"/>
  <c r="C117" i="15"/>
  <c r="B105" i="15"/>
  <c r="B104" i="15"/>
  <c r="Q22" i="15" s="1"/>
  <c r="B103" i="15"/>
  <c r="Q23" i="15" s="1"/>
  <c r="B102" i="15"/>
  <c r="B101" i="15"/>
  <c r="B97" i="15"/>
  <c r="B96" i="15"/>
  <c r="B95" i="15"/>
  <c r="B94" i="15"/>
  <c r="B93" i="15"/>
  <c r="B92" i="15"/>
  <c r="B91" i="15"/>
  <c r="AZ64" i="15"/>
  <c r="AY64" i="15"/>
  <c r="AY66" i="15" s="1"/>
  <c r="AX64" i="15"/>
  <c r="AW64" i="15"/>
  <c r="AV64" i="15"/>
  <c r="AU64" i="15"/>
  <c r="AT64" i="15"/>
  <c r="AS64" i="15"/>
  <c r="AR64" i="15"/>
  <c r="AQ64" i="15"/>
  <c r="AQ66" i="15" s="1"/>
  <c r="AP64" i="15"/>
  <c r="AO64" i="15"/>
  <c r="AN64" i="15"/>
  <c r="AN66" i="15" s="1"/>
  <c r="AM64" i="15"/>
  <c r="AL64" i="15"/>
  <c r="AK64" i="15"/>
  <c r="AJ64" i="15"/>
  <c r="AI64" i="15"/>
  <c r="AI66" i="15" s="1"/>
  <c r="AH64" i="15"/>
  <c r="AG64" i="15"/>
  <c r="AF64" i="15"/>
  <c r="AE64" i="15"/>
  <c r="AD64" i="15"/>
  <c r="AC64" i="15"/>
  <c r="AB64" i="15"/>
  <c r="AA64" i="15"/>
  <c r="AA66" i="15" s="1"/>
  <c r="Z64" i="15"/>
  <c r="Y64" i="15"/>
  <c r="X64" i="15"/>
  <c r="X66" i="15" s="1"/>
  <c r="W64" i="15"/>
  <c r="V64" i="15"/>
  <c r="U64" i="15"/>
  <c r="T64" i="15"/>
  <c r="S64" i="15"/>
  <c r="S66" i="15" s="1"/>
  <c r="AZ61" i="15"/>
  <c r="AY61" i="15"/>
  <c r="AX61" i="15"/>
  <c r="AW61" i="15"/>
  <c r="AV61" i="15"/>
  <c r="AU61" i="15"/>
  <c r="AT61" i="15"/>
  <c r="AS61" i="15"/>
  <c r="AR61" i="15"/>
  <c r="AQ61" i="15"/>
  <c r="AP61" i="15"/>
  <c r="AO61" i="15"/>
  <c r="AN61" i="15"/>
  <c r="AM61" i="15"/>
  <c r="AL61" i="15"/>
  <c r="AK61" i="15"/>
  <c r="AJ61" i="15"/>
  <c r="AI61" i="15"/>
  <c r="AH61" i="15"/>
  <c r="AG61" i="15"/>
  <c r="AF61" i="15"/>
  <c r="AE61" i="15"/>
  <c r="AD61" i="15"/>
  <c r="AC61" i="15"/>
  <c r="AB61" i="15"/>
  <c r="AA61" i="15"/>
  <c r="Z61" i="15"/>
  <c r="Y61" i="15"/>
  <c r="X61" i="15"/>
  <c r="W61" i="15"/>
  <c r="V61" i="15"/>
  <c r="U61" i="15"/>
  <c r="T61" i="15"/>
  <c r="S61" i="15"/>
  <c r="R61" i="15"/>
  <c r="Q61" i="15"/>
  <c r="P61" i="15"/>
  <c r="O61" i="15"/>
  <c r="N61" i="15"/>
  <c r="M61" i="15"/>
  <c r="L61" i="15"/>
  <c r="K61" i="15"/>
  <c r="J61" i="15"/>
  <c r="I61" i="15"/>
  <c r="H61" i="15"/>
  <c r="G61" i="15"/>
  <c r="F61" i="15"/>
  <c r="E61" i="15"/>
  <c r="D61" i="15"/>
  <c r="C61" i="15"/>
  <c r="AZ60" i="15"/>
  <c r="AY60" i="15"/>
  <c r="AX60" i="15"/>
  <c r="AW60" i="15"/>
  <c r="AV60" i="15"/>
  <c r="AU60" i="15"/>
  <c r="AT60" i="15"/>
  <c r="AS60" i="15"/>
  <c r="AR60" i="15"/>
  <c r="AQ60" i="15"/>
  <c r="AP60" i="15"/>
  <c r="AO60" i="15"/>
  <c r="AN60" i="15"/>
  <c r="AM60" i="15"/>
  <c r="AL60" i="15"/>
  <c r="AK60" i="15"/>
  <c r="AJ60" i="15"/>
  <c r="AI60" i="15"/>
  <c r="AH60" i="15"/>
  <c r="AG60" i="15"/>
  <c r="AF60" i="15"/>
  <c r="AE60" i="15"/>
  <c r="AD60" i="15"/>
  <c r="AC60" i="15"/>
  <c r="AB60" i="15"/>
  <c r="AA60" i="15"/>
  <c r="Z60" i="15"/>
  <c r="H60" i="15"/>
  <c r="G60" i="15"/>
  <c r="F60" i="15"/>
  <c r="E60" i="15"/>
  <c r="D60" i="15"/>
  <c r="C60" i="15"/>
  <c r="B55" i="15"/>
  <c r="B54" i="15"/>
  <c r="B53" i="15"/>
  <c r="AZ52" i="15"/>
  <c r="AY52" i="15"/>
  <c r="AX52" i="15"/>
  <c r="AW52" i="15"/>
  <c r="AV52" i="15"/>
  <c r="AU52" i="15"/>
  <c r="AT52" i="15"/>
  <c r="AS52" i="15"/>
  <c r="AR52" i="15"/>
  <c r="AQ52" i="15"/>
  <c r="AP52" i="15"/>
  <c r="AO52" i="15"/>
  <c r="AN52" i="15"/>
  <c r="AM52" i="15"/>
  <c r="AL52" i="15"/>
  <c r="AK52" i="15"/>
  <c r="AJ52" i="15"/>
  <c r="AI52" i="15"/>
  <c r="AH52" i="15"/>
  <c r="AG52" i="15"/>
  <c r="AF52" i="15"/>
  <c r="AE52" i="15"/>
  <c r="AD52" i="15"/>
  <c r="AC52" i="15"/>
  <c r="AB52" i="15"/>
  <c r="AA52" i="15"/>
  <c r="Z52" i="15"/>
  <c r="Y52" i="15"/>
  <c r="X52" i="15"/>
  <c r="W52" i="15"/>
  <c r="V52" i="15"/>
  <c r="U52" i="15"/>
  <c r="T52" i="15"/>
  <c r="S52" i="15"/>
  <c r="R52" i="15"/>
  <c r="Q52" i="15"/>
  <c r="P52" i="15"/>
  <c r="O52" i="15"/>
  <c r="N52" i="15"/>
  <c r="M52" i="15"/>
  <c r="L52" i="15"/>
  <c r="K52" i="15"/>
  <c r="J52" i="15"/>
  <c r="I52" i="15"/>
  <c r="H52" i="15"/>
  <c r="G52" i="15"/>
  <c r="F52" i="15"/>
  <c r="E52" i="15"/>
  <c r="D52" i="15"/>
  <c r="C52" i="15"/>
  <c r="AZ50" i="15"/>
  <c r="AY50" i="15"/>
  <c r="AX50" i="15"/>
  <c r="AW50" i="15"/>
  <c r="AV50" i="15"/>
  <c r="AU50" i="15"/>
  <c r="AT50" i="15"/>
  <c r="AS50" i="15"/>
  <c r="AR50" i="15"/>
  <c r="AQ50" i="15"/>
  <c r="AP50" i="15"/>
  <c r="AO50" i="15"/>
  <c r="AN50" i="15"/>
  <c r="AM50" i="15"/>
  <c r="AL50" i="15"/>
  <c r="AK50" i="15"/>
  <c r="AJ50" i="15"/>
  <c r="AI50" i="15"/>
  <c r="AH50" i="15"/>
  <c r="AG50" i="15"/>
  <c r="AF50" i="15"/>
  <c r="AE50" i="15"/>
  <c r="AD50" i="15"/>
  <c r="AC50" i="15"/>
  <c r="AB50" i="15"/>
  <c r="AA50" i="15"/>
  <c r="Z50" i="15"/>
  <c r="I50" i="15"/>
  <c r="H50" i="15"/>
  <c r="G50" i="15"/>
  <c r="F50" i="15"/>
  <c r="E50" i="15"/>
  <c r="D50" i="15"/>
  <c r="C50" i="15"/>
  <c r="Q26" i="15"/>
  <c r="Q25" i="15"/>
  <c r="Q24" i="15"/>
  <c r="Q21" i="15"/>
  <c r="Q18" i="15"/>
  <c r="AZ4" i="15"/>
  <c r="AZ63" i="15" s="1"/>
  <c r="AZ65" i="15" s="1"/>
  <c r="AZ54" i="15" s="1"/>
  <c r="AY4" i="15"/>
  <c r="AY63" i="15" s="1"/>
  <c r="AY65" i="15" s="1"/>
  <c r="AY53" i="15" s="1"/>
  <c r="AX4" i="15"/>
  <c r="AX63" i="15" s="1"/>
  <c r="AX65" i="15" s="1"/>
  <c r="AW4" i="15"/>
  <c r="AV4" i="15"/>
  <c r="AV63" i="15" s="1"/>
  <c r="AV65" i="15" s="1"/>
  <c r="AV54" i="15" s="1"/>
  <c r="AU4" i="15"/>
  <c r="AU63" i="15" s="1"/>
  <c r="AU65" i="15" s="1"/>
  <c r="AU53" i="15" s="1"/>
  <c r="AT4" i="15"/>
  <c r="AT62" i="15" s="1"/>
  <c r="AS4" i="15"/>
  <c r="AR4" i="15"/>
  <c r="AR63" i="15" s="1"/>
  <c r="AR65" i="15" s="1"/>
  <c r="AR54" i="15" s="1"/>
  <c r="AQ4" i="15"/>
  <c r="AQ63" i="15" s="1"/>
  <c r="AQ65" i="15" s="1"/>
  <c r="AQ53" i="15" s="1"/>
  <c r="AP4" i="15"/>
  <c r="AP63" i="15" s="1"/>
  <c r="AP65" i="15" s="1"/>
  <c r="AO4" i="15"/>
  <c r="AN4" i="15"/>
  <c r="AN63" i="15" s="1"/>
  <c r="AN65" i="15" s="1"/>
  <c r="AN54" i="15" s="1"/>
  <c r="AM4" i="15"/>
  <c r="AM63" i="15" s="1"/>
  <c r="AM65" i="15" s="1"/>
  <c r="AM53" i="15" s="1"/>
  <c r="AL4" i="15"/>
  <c r="AL62" i="15" s="1"/>
  <c r="AK4" i="15"/>
  <c r="AJ4" i="15"/>
  <c r="AJ63" i="15" s="1"/>
  <c r="AJ65" i="15" s="1"/>
  <c r="AJ54" i="15" s="1"/>
  <c r="AI4" i="15"/>
  <c r="AI63" i="15" s="1"/>
  <c r="AI65" i="15" s="1"/>
  <c r="AI53" i="15" s="1"/>
  <c r="AH4" i="15"/>
  <c r="AH63" i="15" s="1"/>
  <c r="AH65" i="15" s="1"/>
  <c r="AG4" i="15"/>
  <c r="AF4" i="15"/>
  <c r="AF63" i="15" s="1"/>
  <c r="AF65" i="15" s="1"/>
  <c r="AF54" i="15" s="1"/>
  <c r="AE4" i="15"/>
  <c r="AE63" i="15" s="1"/>
  <c r="AE65" i="15" s="1"/>
  <c r="AD4" i="15"/>
  <c r="AD62" i="15" s="1"/>
  <c r="AC4" i="15"/>
  <c r="AB4" i="15"/>
  <c r="AB63" i="15" s="1"/>
  <c r="AB65" i="15" s="1"/>
  <c r="AB54" i="15" s="1"/>
  <c r="AA4" i="15"/>
  <c r="H4" i="15"/>
  <c r="G4" i="15"/>
  <c r="F4" i="15"/>
  <c r="F51" i="15" s="1"/>
  <c r="E4" i="15"/>
  <c r="D4" i="15"/>
  <c r="C4" i="15"/>
  <c r="Q68" i="17" l="1"/>
  <c r="Q72" i="17"/>
  <c r="Q92" i="17" s="1"/>
  <c r="Q71" i="17"/>
  <c r="Q91" i="17" s="1"/>
  <c r="Q77" i="17"/>
  <c r="Q97" i="17" s="1"/>
  <c r="Q75" i="17"/>
  <c r="Q95" i="17" s="1"/>
  <c r="Q80" i="17"/>
  <c r="Q100" i="17" s="1"/>
  <c r="Q81" i="17"/>
  <c r="Q101" i="17" s="1"/>
  <c r="Q76" i="17"/>
  <c r="Q96" i="17" s="1"/>
  <c r="Q82" i="17"/>
  <c r="Q102" i="17" s="1"/>
  <c r="Q74" i="17"/>
  <c r="Q94" i="17" s="1"/>
  <c r="Q84" i="17"/>
  <c r="Q104" i="17" s="1"/>
  <c r="Q85" i="17"/>
  <c r="Q105" i="17" s="1"/>
  <c r="Q73" i="17"/>
  <c r="Q93" i="17" s="1"/>
  <c r="Q83" i="17"/>
  <c r="Q103" i="17" s="1"/>
  <c r="Q86" i="17"/>
  <c r="Q106" i="17" s="1"/>
  <c r="X20" i="17" s="1"/>
  <c r="Y20" i="17" s="1"/>
  <c r="P68" i="17"/>
  <c r="N68" i="17"/>
  <c r="N82" i="17" s="1"/>
  <c r="N102" i="17" s="1"/>
  <c r="O68" i="17"/>
  <c r="L68" i="17"/>
  <c r="L71" i="17" s="1"/>
  <c r="L91" i="17" s="1"/>
  <c r="M68" i="17"/>
  <c r="V74" i="17"/>
  <c r="V94" i="17" s="1"/>
  <c r="V81" i="17"/>
  <c r="V101" i="17" s="1"/>
  <c r="V86" i="17"/>
  <c r="V106" i="17" s="1"/>
  <c r="V76" i="17"/>
  <c r="V96" i="17" s="1"/>
  <c r="V84" i="17"/>
  <c r="V104" i="17" s="1"/>
  <c r="V83" i="17"/>
  <c r="V103" i="17" s="1"/>
  <c r="V73" i="17"/>
  <c r="V93" i="17" s="1"/>
  <c r="V72" i="17"/>
  <c r="V92" i="17" s="1"/>
  <c r="V71" i="17"/>
  <c r="V91" i="17" s="1"/>
  <c r="V80" i="17"/>
  <c r="V100" i="17" s="1"/>
  <c r="V75" i="17"/>
  <c r="V95" i="17" s="1"/>
  <c r="V82" i="17"/>
  <c r="V102" i="17" s="1"/>
  <c r="V85" i="17"/>
  <c r="V105" i="17" s="1"/>
  <c r="V77" i="17"/>
  <c r="V97" i="17" s="1"/>
  <c r="X73" i="17"/>
  <c r="X93" i="17" s="1"/>
  <c r="X85" i="17"/>
  <c r="X105" i="17" s="1"/>
  <c r="X80" i="17"/>
  <c r="X100" i="17" s="1"/>
  <c r="X76" i="17"/>
  <c r="X96" i="17" s="1"/>
  <c r="X84" i="17"/>
  <c r="X104" i="17" s="1"/>
  <c r="X77" i="17"/>
  <c r="X97" i="17" s="1"/>
  <c r="X74" i="17"/>
  <c r="X94" i="17" s="1"/>
  <c r="X71" i="17"/>
  <c r="X91" i="17" s="1"/>
  <c r="X86" i="17"/>
  <c r="X106" i="17" s="1"/>
  <c r="X82" i="17"/>
  <c r="X102" i="17" s="1"/>
  <c r="X72" i="17"/>
  <c r="X92" i="17" s="1"/>
  <c r="X83" i="17"/>
  <c r="X103" i="17" s="1"/>
  <c r="X81" i="17"/>
  <c r="X101" i="17" s="1"/>
  <c r="X75" i="17"/>
  <c r="X95" i="17" s="1"/>
  <c r="W68" i="17"/>
  <c r="S68" i="17"/>
  <c r="T73" i="17"/>
  <c r="T93" i="17" s="1"/>
  <c r="T75" i="17"/>
  <c r="T95" i="17" s="1"/>
  <c r="T85" i="17"/>
  <c r="T105" i="17" s="1"/>
  <c r="T83" i="17"/>
  <c r="T103" i="17" s="1"/>
  <c r="T72" i="17"/>
  <c r="T92" i="17" s="1"/>
  <c r="T82" i="17"/>
  <c r="T102" i="17" s="1"/>
  <c r="T74" i="17"/>
  <c r="T94" i="17" s="1"/>
  <c r="T86" i="17"/>
  <c r="T106" i="17" s="1"/>
  <c r="T81" i="17"/>
  <c r="T101" i="17" s="1"/>
  <c r="T77" i="17"/>
  <c r="T97" i="17" s="1"/>
  <c r="T76" i="17"/>
  <c r="T96" i="17" s="1"/>
  <c r="T80" i="17"/>
  <c r="T100" i="17" s="1"/>
  <c r="T84" i="17"/>
  <c r="T104" i="17" s="1"/>
  <c r="T71" i="17"/>
  <c r="T91" i="17" s="1"/>
  <c r="Q38" i="17"/>
  <c r="E109" i="17"/>
  <c r="R38" i="17" s="1"/>
  <c r="F109" i="17"/>
  <c r="S38" i="17" s="1"/>
  <c r="G109" i="17"/>
  <c r="T38" i="17" s="1"/>
  <c r="Y72" i="17"/>
  <c r="Y92" i="17" s="1"/>
  <c r="Y76" i="17"/>
  <c r="Y96" i="17" s="1"/>
  <c r="Y86" i="17"/>
  <c r="Y106" i="17" s="1"/>
  <c r="Y73" i="17"/>
  <c r="Y93" i="17" s="1"/>
  <c r="Y74" i="17"/>
  <c r="Y94" i="17" s="1"/>
  <c r="Y83" i="17"/>
  <c r="Y103" i="17" s="1"/>
  <c r="X23" i="17" s="1"/>
  <c r="Y23" i="17" s="1"/>
  <c r="Y75" i="17"/>
  <c r="Y95" i="17" s="1"/>
  <c r="Y85" i="17"/>
  <c r="Y105" i="17" s="1"/>
  <c r="Y82" i="17"/>
  <c r="Y102" i="17" s="1"/>
  <c r="Y81" i="17"/>
  <c r="Y101" i="17" s="1"/>
  <c r="X25" i="17" s="1"/>
  <c r="Y25" i="17" s="1"/>
  <c r="Y84" i="17"/>
  <c r="Y104" i="17" s="1"/>
  <c r="Y77" i="17"/>
  <c r="Y97" i="17" s="1"/>
  <c r="Y80" i="17"/>
  <c r="Y100" i="17" s="1"/>
  <c r="X26" i="17" s="1"/>
  <c r="Y26" i="17" s="1"/>
  <c r="Y71" i="17"/>
  <c r="Y91" i="17" s="1"/>
  <c r="U82" i="17"/>
  <c r="U102" i="17" s="1"/>
  <c r="U72" i="17"/>
  <c r="U92" i="17" s="1"/>
  <c r="U74" i="17"/>
  <c r="U94" i="17" s="1"/>
  <c r="U80" i="17"/>
  <c r="U100" i="17" s="1"/>
  <c r="U86" i="17"/>
  <c r="U106" i="17" s="1"/>
  <c r="U76" i="17"/>
  <c r="U96" i="17" s="1"/>
  <c r="U81" i="17"/>
  <c r="U101" i="17" s="1"/>
  <c r="U71" i="17"/>
  <c r="U91" i="17" s="1"/>
  <c r="U85" i="17"/>
  <c r="U105" i="17" s="1"/>
  <c r="U73" i="17"/>
  <c r="U93" i="17" s="1"/>
  <c r="U83" i="17"/>
  <c r="U103" i="17" s="1"/>
  <c r="U75" i="17"/>
  <c r="U95" i="17" s="1"/>
  <c r="U77" i="17"/>
  <c r="U97" i="17" s="1"/>
  <c r="U84" i="17"/>
  <c r="U104" i="17" s="1"/>
  <c r="G108" i="17"/>
  <c r="F108" i="17"/>
  <c r="E108" i="17"/>
  <c r="AH51" i="15"/>
  <c r="AX51" i="15"/>
  <c r="AD63" i="15"/>
  <c r="AD65" i="15" s="1"/>
  <c r="AD81" i="15" s="1"/>
  <c r="AL51" i="15"/>
  <c r="AB62" i="15"/>
  <c r="AR62" i="15"/>
  <c r="AR68" i="15" s="1"/>
  <c r="AL63" i="15"/>
  <c r="AL65" i="15" s="1"/>
  <c r="AL80" i="15" s="1"/>
  <c r="AP51" i="15"/>
  <c r="AF62" i="15"/>
  <c r="AF68" i="15" s="1"/>
  <c r="AV62" i="15"/>
  <c r="AT63" i="15"/>
  <c r="AT65" i="15" s="1"/>
  <c r="AT53" i="15" s="1"/>
  <c r="AN62" i="15"/>
  <c r="AD51" i="15"/>
  <c r="AT51" i="15"/>
  <c r="AJ62" i="15"/>
  <c r="AJ68" i="15" s="1"/>
  <c r="AZ62" i="15"/>
  <c r="AL68" i="15"/>
  <c r="AD68" i="15"/>
  <c r="AT68" i="15"/>
  <c r="C113" i="15"/>
  <c r="AN53" i="15"/>
  <c r="AR75" i="15"/>
  <c r="Z51" i="15"/>
  <c r="Z62" i="15"/>
  <c r="Z63" i="15" s="1"/>
  <c r="AB53" i="15"/>
  <c r="AR53" i="15"/>
  <c r="AI73" i="15"/>
  <c r="AM75" i="15"/>
  <c r="AQ95" i="15"/>
  <c r="AU75" i="15"/>
  <c r="AY73" i="15"/>
  <c r="AB71" i="15"/>
  <c r="AZ75" i="15"/>
  <c r="AU91" i="15"/>
  <c r="AF53" i="15"/>
  <c r="AV53" i="15"/>
  <c r="AZ71" i="15"/>
  <c r="AJ53" i="15"/>
  <c r="AZ53" i="15"/>
  <c r="AV73" i="15"/>
  <c r="AN80" i="15"/>
  <c r="AH74" i="15"/>
  <c r="AH53" i="15"/>
  <c r="AH54" i="15"/>
  <c r="AH76" i="15"/>
  <c r="AH72" i="15"/>
  <c r="AP82" i="15"/>
  <c r="AP74" i="15"/>
  <c r="AP53" i="15"/>
  <c r="AP54" i="15"/>
  <c r="AP77" i="15"/>
  <c r="AP76" i="15"/>
  <c r="AP72" i="15"/>
  <c r="AE53" i="15"/>
  <c r="AE54" i="15"/>
  <c r="AD53" i="15"/>
  <c r="AD74" i="15"/>
  <c r="AX74" i="15"/>
  <c r="AX53" i="15"/>
  <c r="AX54" i="15"/>
  <c r="J4" i="15"/>
  <c r="J60" i="15"/>
  <c r="J50" i="15"/>
  <c r="AE75" i="15"/>
  <c r="C62" i="15"/>
  <c r="AC63" i="15"/>
  <c r="AC65" i="15" s="1"/>
  <c r="AC104" i="15" s="1"/>
  <c r="AC51" i="15"/>
  <c r="AC62" i="15"/>
  <c r="AC68" i="15" s="1"/>
  <c r="AG51" i="15"/>
  <c r="AG63" i="15"/>
  <c r="AG65" i="15" s="1"/>
  <c r="AG104" i="15" s="1"/>
  <c r="AG62" i="15"/>
  <c r="AG68" i="15" s="1"/>
  <c r="AK63" i="15"/>
  <c r="AK65" i="15" s="1"/>
  <c r="AK105" i="15" s="1"/>
  <c r="AK51" i="15"/>
  <c r="AK62" i="15"/>
  <c r="AK68" i="15" s="1"/>
  <c r="AO51" i="15"/>
  <c r="AO63" i="15"/>
  <c r="AO65" i="15" s="1"/>
  <c r="AO86" i="15" s="1"/>
  <c r="AO62" i="15"/>
  <c r="AO68" i="15" s="1"/>
  <c r="AS63" i="15"/>
  <c r="AS65" i="15" s="1"/>
  <c r="AS106" i="15" s="1"/>
  <c r="AS51" i="15"/>
  <c r="AS62" i="15"/>
  <c r="AS68" i="15" s="1"/>
  <c r="AW51" i="15"/>
  <c r="AW63" i="15"/>
  <c r="AW65" i="15" s="1"/>
  <c r="AW106" i="15" s="1"/>
  <c r="AW62" i="15"/>
  <c r="AW68" i="15" s="1"/>
  <c r="AT72" i="15"/>
  <c r="T66" i="15"/>
  <c r="AB105" i="15"/>
  <c r="AB101" i="15"/>
  <c r="AB102" i="15"/>
  <c r="AB106" i="15"/>
  <c r="AB97" i="15"/>
  <c r="AB93" i="15"/>
  <c r="AB103" i="15"/>
  <c r="AB104" i="15"/>
  <c r="AB100" i="15"/>
  <c r="AB96" i="15"/>
  <c r="AB91" i="15"/>
  <c r="AB94" i="15"/>
  <c r="AB95" i="15"/>
  <c r="AB85" i="15"/>
  <c r="AB84" i="15"/>
  <c r="AB82" i="15"/>
  <c r="AB92" i="15"/>
  <c r="AB83" i="15"/>
  <c r="AB80" i="15"/>
  <c r="AB76" i="15"/>
  <c r="AB74" i="15"/>
  <c r="AB72" i="15"/>
  <c r="AB68" i="15"/>
  <c r="AB77" i="15"/>
  <c r="AB73" i="15"/>
  <c r="AB66" i="15"/>
  <c r="AB81" i="15"/>
  <c r="AB86" i="15"/>
  <c r="AF105" i="15"/>
  <c r="AF101" i="15"/>
  <c r="AF102" i="15"/>
  <c r="AF106" i="15"/>
  <c r="AF97" i="15"/>
  <c r="AF93" i="15"/>
  <c r="AF104" i="15"/>
  <c r="AF103" i="15"/>
  <c r="AF86" i="15"/>
  <c r="AF96" i="15"/>
  <c r="AF91" i="15"/>
  <c r="AF94" i="15"/>
  <c r="AF95" i="15"/>
  <c r="AF92" i="15"/>
  <c r="AF82" i="15"/>
  <c r="AF100" i="15"/>
  <c r="AF85" i="15"/>
  <c r="AF84" i="15"/>
  <c r="AF76" i="15"/>
  <c r="AF74" i="15"/>
  <c r="AF72" i="15"/>
  <c r="AF83" i="15"/>
  <c r="AF81" i="15"/>
  <c r="AF80" i="15"/>
  <c r="AF75" i="15"/>
  <c r="AF71" i="15"/>
  <c r="AJ105" i="15"/>
  <c r="AJ101" i="15"/>
  <c r="AJ102" i="15"/>
  <c r="AJ106" i="15"/>
  <c r="AJ104" i="15"/>
  <c r="AJ100" i="15"/>
  <c r="AJ97" i="15"/>
  <c r="AJ93" i="15"/>
  <c r="AJ103" i="15"/>
  <c r="AJ95" i="15"/>
  <c r="AJ92" i="15"/>
  <c r="AJ84" i="15"/>
  <c r="AJ86" i="15"/>
  <c r="AJ85" i="15"/>
  <c r="AJ83" i="15"/>
  <c r="AJ82" i="15"/>
  <c r="AJ80" i="15"/>
  <c r="AJ76" i="15"/>
  <c r="AJ74" i="15"/>
  <c r="AJ72" i="15"/>
  <c r="AJ94" i="15"/>
  <c r="AJ91" i="15"/>
  <c r="AJ81" i="15"/>
  <c r="AJ96" i="15"/>
  <c r="AJ73" i="15"/>
  <c r="AJ66" i="15"/>
  <c r="AJ77" i="15"/>
  <c r="AN105" i="15"/>
  <c r="AN101" i="15"/>
  <c r="AN102" i="15"/>
  <c r="AN106" i="15"/>
  <c r="AN97" i="15"/>
  <c r="AN93" i="15"/>
  <c r="AN100" i="15"/>
  <c r="AN94" i="15"/>
  <c r="AN85" i="15"/>
  <c r="AN96" i="15"/>
  <c r="AN95" i="15"/>
  <c r="AN92" i="15"/>
  <c r="AN104" i="15"/>
  <c r="AN84" i="15"/>
  <c r="AN82" i="15"/>
  <c r="AN91" i="15"/>
  <c r="AN86" i="15"/>
  <c r="AN83" i="15"/>
  <c r="AN77" i="15"/>
  <c r="AN76" i="15"/>
  <c r="AN74" i="15"/>
  <c r="AN72" i="15"/>
  <c r="AN68" i="15"/>
  <c r="AN103" i="15"/>
  <c r="AN81" i="15"/>
  <c r="AN75" i="15"/>
  <c r="AN71" i="15"/>
  <c r="AR105" i="15"/>
  <c r="AR101" i="15"/>
  <c r="AR102" i="15"/>
  <c r="AR106" i="15"/>
  <c r="AR97" i="15"/>
  <c r="AR93" i="15"/>
  <c r="AR103" i="15"/>
  <c r="AR104" i="15"/>
  <c r="AR91" i="15"/>
  <c r="AR83" i="15"/>
  <c r="AR94" i="15"/>
  <c r="AR85" i="15"/>
  <c r="AR100" i="15"/>
  <c r="AR95" i="15"/>
  <c r="AR92" i="15"/>
  <c r="AR86" i="15"/>
  <c r="AR82" i="15"/>
  <c r="AR96" i="15"/>
  <c r="AR84" i="15"/>
  <c r="AR80" i="15"/>
  <c r="AR76" i="15"/>
  <c r="AR74" i="15"/>
  <c r="AR72" i="15"/>
  <c r="AR77" i="15"/>
  <c r="AR73" i="15"/>
  <c r="AR66" i="15"/>
  <c r="AR81" i="15"/>
  <c r="AV105" i="15"/>
  <c r="AV101" i="15"/>
  <c r="AV102" i="15"/>
  <c r="AV106" i="15"/>
  <c r="AV97" i="15"/>
  <c r="AV93" i="15"/>
  <c r="AV104" i="15"/>
  <c r="AV86" i="15"/>
  <c r="AV100" i="15"/>
  <c r="AV96" i="15"/>
  <c r="AV91" i="15"/>
  <c r="AV103" i="15"/>
  <c r="AV94" i="15"/>
  <c r="AV84" i="15"/>
  <c r="AV83" i="15"/>
  <c r="AV82" i="15"/>
  <c r="AV95" i="15"/>
  <c r="AV85" i="15"/>
  <c r="AV92" i="15"/>
  <c r="AV76" i="15"/>
  <c r="AV74" i="15"/>
  <c r="AV72" i="15"/>
  <c r="AV68" i="15"/>
  <c r="AV81" i="15"/>
  <c r="AV80" i="15"/>
  <c r="AV77" i="15"/>
  <c r="AV75" i="15"/>
  <c r="AV71" i="15"/>
  <c r="AZ105" i="15"/>
  <c r="AZ101" i="15"/>
  <c r="AZ102" i="15"/>
  <c r="AZ106" i="15"/>
  <c r="AZ103" i="15"/>
  <c r="AZ104" i="15"/>
  <c r="AZ100" i="15"/>
  <c r="AZ97" i="15"/>
  <c r="AZ93" i="15"/>
  <c r="AZ95" i="15"/>
  <c r="AZ92" i="15"/>
  <c r="AZ84" i="15"/>
  <c r="AZ86" i="15"/>
  <c r="AZ94" i="15"/>
  <c r="AZ96" i="15"/>
  <c r="AZ91" i="15"/>
  <c r="AZ85" i="15"/>
  <c r="AZ82" i="15"/>
  <c r="AZ80" i="15"/>
  <c r="AZ76" i="15"/>
  <c r="AZ74" i="15"/>
  <c r="AZ72" i="15"/>
  <c r="AZ68" i="15"/>
  <c r="AZ81" i="15"/>
  <c r="AZ77" i="15"/>
  <c r="AZ83" i="15"/>
  <c r="AZ73" i="15"/>
  <c r="AZ66" i="15"/>
  <c r="AF66" i="15"/>
  <c r="AV66" i="15"/>
  <c r="AJ71" i="15"/>
  <c r="AX72" i="15"/>
  <c r="AF73" i="15"/>
  <c r="AB75" i="15"/>
  <c r="D63" i="15"/>
  <c r="D51" i="15"/>
  <c r="H51" i="15"/>
  <c r="AR71" i="15"/>
  <c r="AN73" i="15"/>
  <c r="AJ75" i="15"/>
  <c r="AX76" i="15"/>
  <c r="AF77" i="15"/>
  <c r="I4" i="15"/>
  <c r="C51" i="15"/>
  <c r="G51" i="15"/>
  <c r="AA51" i="15"/>
  <c r="AE51" i="15"/>
  <c r="AI51" i="15"/>
  <c r="AM51" i="15"/>
  <c r="AQ51" i="15"/>
  <c r="AU51" i="15"/>
  <c r="AY51" i="15"/>
  <c r="I60" i="15"/>
  <c r="C114" i="15"/>
  <c r="D62" i="15" s="1"/>
  <c r="D64" i="15" s="1"/>
  <c r="E62" i="15"/>
  <c r="E64" i="15" s="1"/>
  <c r="AE71" i="15"/>
  <c r="AM71" i="15"/>
  <c r="AU71" i="15"/>
  <c r="AQ73" i="15"/>
  <c r="AB51" i="15"/>
  <c r="AF51" i="15"/>
  <c r="AJ51" i="15"/>
  <c r="AN51" i="15"/>
  <c r="AR51" i="15"/>
  <c r="AV51" i="15"/>
  <c r="AZ51" i="15"/>
  <c r="AI54" i="15"/>
  <c r="AM54" i="15"/>
  <c r="AQ54" i="15"/>
  <c r="AU54" i="15"/>
  <c r="AY54" i="15"/>
  <c r="AH62" i="15"/>
  <c r="AH68" i="15" s="1"/>
  <c r="AP62" i="15"/>
  <c r="AP68" i="15" s="1"/>
  <c r="AX62" i="15"/>
  <c r="AX68" i="15" s="1"/>
  <c r="AH80" i="15"/>
  <c r="AP80" i="15"/>
  <c r="AX80" i="15"/>
  <c r="E51" i="15"/>
  <c r="AA62" i="15"/>
  <c r="AA63" i="15" s="1"/>
  <c r="AE62" i="15"/>
  <c r="AE68" i="15" s="1"/>
  <c r="AI62" i="15"/>
  <c r="AI68" i="15" s="1"/>
  <c r="AM62" i="15"/>
  <c r="AM68" i="15" s="1"/>
  <c r="AQ62" i="15"/>
  <c r="AQ68" i="15" s="1"/>
  <c r="AU62" i="15"/>
  <c r="AU68" i="15" s="1"/>
  <c r="AY62" i="15"/>
  <c r="AY68" i="15" s="1"/>
  <c r="AE104" i="15"/>
  <c r="AE100" i="15"/>
  <c r="AE105" i="15"/>
  <c r="AE101" i="15"/>
  <c r="AE103" i="15"/>
  <c r="AE96" i="15"/>
  <c r="AE92" i="15"/>
  <c r="AE85" i="15"/>
  <c r="AE97" i="15"/>
  <c r="AE102" i="15"/>
  <c r="AE106" i="15"/>
  <c r="AE95" i="15"/>
  <c r="AE84" i="15"/>
  <c r="AE93" i="15"/>
  <c r="AE86" i="15"/>
  <c r="AE94" i="15"/>
  <c r="AE83" i="15"/>
  <c r="AE81" i="15"/>
  <c r="AE91" i="15"/>
  <c r="AE82" i="15"/>
  <c r="AE80" i="15"/>
  <c r="AE76" i="15"/>
  <c r="AE74" i="15"/>
  <c r="AE72" i="15"/>
  <c r="AI104" i="15"/>
  <c r="AI100" i="15"/>
  <c r="AI105" i="15"/>
  <c r="AI101" i="15"/>
  <c r="AI102" i="15"/>
  <c r="AI96" i="15"/>
  <c r="AI92" i="15"/>
  <c r="AI85" i="15"/>
  <c r="AI97" i="15"/>
  <c r="AI106" i="15"/>
  <c r="AI103" i="15"/>
  <c r="AI94" i="15"/>
  <c r="AI95" i="15"/>
  <c r="AI93" i="15"/>
  <c r="AI91" i="15"/>
  <c r="AI86" i="15"/>
  <c r="AI84" i="15"/>
  <c r="AI81" i="15"/>
  <c r="AI77" i="15"/>
  <c r="AI83" i="15"/>
  <c r="AI82" i="15"/>
  <c r="AI80" i="15"/>
  <c r="AI76" i="15"/>
  <c r="AI74" i="15"/>
  <c r="AI72" i="15"/>
  <c r="AM104" i="15"/>
  <c r="AM100" i="15"/>
  <c r="AM105" i="15"/>
  <c r="AM101" i="15"/>
  <c r="AM103" i="15"/>
  <c r="AM96" i="15"/>
  <c r="AM92" i="15"/>
  <c r="AM85" i="15"/>
  <c r="AM83" i="15"/>
  <c r="AM106" i="15"/>
  <c r="AM97" i="15"/>
  <c r="AM102" i="15"/>
  <c r="AM91" i="15"/>
  <c r="AM94" i="15"/>
  <c r="AM95" i="15"/>
  <c r="AM81" i="15"/>
  <c r="AM77" i="15"/>
  <c r="AM93" i="15"/>
  <c r="AM84" i="15"/>
  <c r="AM82" i="15"/>
  <c r="AM80" i="15"/>
  <c r="AM86" i="15"/>
  <c r="AM76" i="15"/>
  <c r="AM74" i="15"/>
  <c r="AM72" i="15"/>
  <c r="AQ104" i="15"/>
  <c r="AQ100" i="15"/>
  <c r="AQ105" i="15"/>
  <c r="AQ101" i="15"/>
  <c r="AQ106" i="15"/>
  <c r="AQ102" i="15"/>
  <c r="AQ96" i="15"/>
  <c r="AQ92" i="15"/>
  <c r="AQ85" i="15"/>
  <c r="AQ83" i="15"/>
  <c r="AQ97" i="15"/>
  <c r="AQ103" i="15"/>
  <c r="AQ93" i="15"/>
  <c r="AQ86" i="15"/>
  <c r="AQ91" i="15"/>
  <c r="AQ94" i="15"/>
  <c r="AQ84" i="15"/>
  <c r="AQ81" i="15"/>
  <c r="AQ77" i="15"/>
  <c r="AQ82" i="15"/>
  <c r="AQ80" i="15"/>
  <c r="AQ76" i="15"/>
  <c r="AQ74" i="15"/>
  <c r="AQ72" i="15"/>
  <c r="AU104" i="15"/>
  <c r="AU100" i="15"/>
  <c r="AU105" i="15"/>
  <c r="AU101" i="15"/>
  <c r="AU103" i="15"/>
  <c r="AU96" i="15"/>
  <c r="AU92" i="15"/>
  <c r="AU85" i="15"/>
  <c r="AU83" i="15"/>
  <c r="AU97" i="15"/>
  <c r="AU102" i="15"/>
  <c r="AU95" i="15"/>
  <c r="AU84" i="15"/>
  <c r="AU93" i="15"/>
  <c r="AU86" i="15"/>
  <c r="AU81" i="15"/>
  <c r="AU77" i="15"/>
  <c r="AU94" i="15"/>
  <c r="AU106" i="15"/>
  <c r="AU82" i="15"/>
  <c r="AU80" i="15"/>
  <c r="AU76" i="15"/>
  <c r="AU74" i="15"/>
  <c r="AU72" i="15"/>
  <c r="AY104" i="15"/>
  <c r="AY100" i="15"/>
  <c r="AY105" i="15"/>
  <c r="AY101" i="15"/>
  <c r="AY102" i="15"/>
  <c r="AY96" i="15"/>
  <c r="AY92" i="15"/>
  <c r="AY85" i="15"/>
  <c r="AY83" i="15"/>
  <c r="AY97" i="15"/>
  <c r="AY106" i="15"/>
  <c r="AY103" i="15"/>
  <c r="AY94" i="15"/>
  <c r="AY95" i="15"/>
  <c r="AY93" i="15"/>
  <c r="AY81" i="15"/>
  <c r="AY77" i="15"/>
  <c r="AY91" i="15"/>
  <c r="AY86" i="15"/>
  <c r="AY82" i="15"/>
  <c r="AY80" i="15"/>
  <c r="AY76" i="15"/>
  <c r="AY74" i="15"/>
  <c r="AY72" i="15"/>
  <c r="W66" i="15"/>
  <c r="AE66" i="15"/>
  <c r="AM66" i="15"/>
  <c r="AU66" i="15"/>
  <c r="AI71" i="15"/>
  <c r="AQ71" i="15"/>
  <c r="AY71" i="15"/>
  <c r="AE73" i="15"/>
  <c r="AM73" i="15"/>
  <c r="AU73" i="15"/>
  <c r="AI75" i="15"/>
  <c r="AQ75" i="15"/>
  <c r="AY75" i="15"/>
  <c r="AE77" i="15"/>
  <c r="AY84" i="15"/>
  <c r="U66" i="15"/>
  <c r="Y66" i="15"/>
  <c r="AC66" i="15"/>
  <c r="AG66" i="15"/>
  <c r="AK66" i="15"/>
  <c r="AO66" i="15"/>
  <c r="AS66" i="15"/>
  <c r="AW66" i="15"/>
  <c r="AD104" i="15"/>
  <c r="AD95" i="15"/>
  <c r="AD92" i="15"/>
  <c r="AD102" i="15"/>
  <c r="AH106" i="15"/>
  <c r="AH103" i="15"/>
  <c r="AH104" i="15"/>
  <c r="AH105" i="15"/>
  <c r="AH95" i="15"/>
  <c r="AH91" i="15"/>
  <c r="AH102" i="15"/>
  <c r="AH100" i="15"/>
  <c r="AH96" i="15"/>
  <c r="AH85" i="15"/>
  <c r="AH83" i="15"/>
  <c r="AH94" i="15"/>
  <c r="AH92" i="15"/>
  <c r="AH101" i="15"/>
  <c r="AH97" i="15"/>
  <c r="AH86" i="15"/>
  <c r="AH84" i="15"/>
  <c r="AH93" i="15"/>
  <c r="AL105" i="15"/>
  <c r="AP106" i="15"/>
  <c r="AP103" i="15"/>
  <c r="AP104" i="15"/>
  <c r="AP105" i="15"/>
  <c r="AP95" i="15"/>
  <c r="AP91" i="15"/>
  <c r="AP102" i="15"/>
  <c r="AP96" i="15"/>
  <c r="AP101" i="15"/>
  <c r="AP84" i="15"/>
  <c r="AP93" i="15"/>
  <c r="AP86" i="15"/>
  <c r="AP97" i="15"/>
  <c r="AP85" i="15"/>
  <c r="AP83" i="15"/>
  <c r="AP100" i="15"/>
  <c r="AP92" i="15"/>
  <c r="AP94" i="15"/>
  <c r="AT96" i="15"/>
  <c r="AX106" i="15"/>
  <c r="AX103" i="15"/>
  <c r="AX104" i="15"/>
  <c r="AX105" i="15"/>
  <c r="AX95" i="15"/>
  <c r="AX91" i="15"/>
  <c r="AX102" i="15"/>
  <c r="AX100" i="15"/>
  <c r="AX96" i="15"/>
  <c r="AX85" i="15"/>
  <c r="AX94" i="15"/>
  <c r="AX92" i="15"/>
  <c r="AX101" i="15"/>
  <c r="AX97" i="15"/>
  <c r="AX84" i="15"/>
  <c r="AX83" i="15"/>
  <c r="V66" i="15"/>
  <c r="Z66" i="15"/>
  <c r="AD66" i="15"/>
  <c r="AH66" i="15"/>
  <c r="AL66" i="15"/>
  <c r="AP66" i="15"/>
  <c r="AT66" i="15"/>
  <c r="AX66" i="15"/>
  <c r="AH71" i="15"/>
  <c r="AP71" i="15"/>
  <c r="AX71" i="15"/>
  <c r="AH73" i="15"/>
  <c r="AP73" i="15"/>
  <c r="AX73" i="15"/>
  <c r="AH75" i="15"/>
  <c r="AP75" i="15"/>
  <c r="AX75" i="15"/>
  <c r="AH77" i="15"/>
  <c r="AX77" i="15"/>
  <c r="AH81" i="15"/>
  <c r="AP81" i="15"/>
  <c r="AX81" i="15"/>
  <c r="AH82" i="15"/>
  <c r="AX82" i="15"/>
  <c r="AX86" i="15"/>
  <c r="AX93" i="15"/>
  <c r="X24" i="17" l="1"/>
  <c r="Y24" i="17" s="1"/>
  <c r="N86" i="17"/>
  <c r="N106" i="17" s="1"/>
  <c r="L77" i="17"/>
  <c r="L97" i="17" s="1"/>
  <c r="N74" i="17"/>
  <c r="N94" i="17" s="1"/>
  <c r="X21" i="17"/>
  <c r="Y21" i="17" s="1"/>
  <c r="AD84" i="15"/>
  <c r="X22" i="17"/>
  <c r="Y22" i="17" s="1"/>
  <c r="L74" i="17"/>
  <c r="L94" i="17" s="1"/>
  <c r="L84" i="17"/>
  <c r="L104" i="17" s="1"/>
  <c r="N72" i="17"/>
  <c r="N92" i="17" s="1"/>
  <c r="L82" i="17"/>
  <c r="L102" i="17" s="1"/>
  <c r="L76" i="17"/>
  <c r="L96" i="17" s="1"/>
  <c r="N75" i="17"/>
  <c r="N95" i="17" s="1"/>
  <c r="N77" i="17"/>
  <c r="N97" i="17" s="1"/>
  <c r="L81" i="17"/>
  <c r="L101" i="17" s="1"/>
  <c r="L85" i="17"/>
  <c r="L105" i="17" s="1"/>
  <c r="L72" i="17"/>
  <c r="L92" i="17" s="1"/>
  <c r="N84" i="17"/>
  <c r="N104" i="17" s="1"/>
  <c r="N81" i="17"/>
  <c r="N101" i="17" s="1"/>
  <c r="N85" i="17"/>
  <c r="N105" i="17" s="1"/>
  <c r="L86" i="17"/>
  <c r="L106" i="17" s="1"/>
  <c r="L83" i="17"/>
  <c r="L103" i="17" s="1"/>
  <c r="N80" i="17"/>
  <c r="N100" i="17" s="1"/>
  <c r="N83" i="17"/>
  <c r="N103" i="17" s="1"/>
  <c r="P76" i="17"/>
  <c r="P96" i="17" s="1"/>
  <c r="P77" i="17"/>
  <c r="P97" i="17" s="1"/>
  <c r="P73" i="17"/>
  <c r="P93" i="17" s="1"/>
  <c r="P72" i="17"/>
  <c r="P92" i="17" s="1"/>
  <c r="P80" i="17"/>
  <c r="P100" i="17" s="1"/>
  <c r="P85" i="17"/>
  <c r="P105" i="17" s="1"/>
  <c r="P84" i="17"/>
  <c r="P104" i="17" s="1"/>
  <c r="P71" i="17"/>
  <c r="P91" i="17" s="1"/>
  <c r="P81" i="17"/>
  <c r="P101" i="17" s="1"/>
  <c r="P82" i="17"/>
  <c r="P102" i="17" s="1"/>
  <c r="P86" i="17"/>
  <c r="P106" i="17" s="1"/>
  <c r="P83" i="17"/>
  <c r="P103" i="17" s="1"/>
  <c r="P75" i="17"/>
  <c r="P95" i="17" s="1"/>
  <c r="P74" i="17"/>
  <c r="P94" i="17" s="1"/>
  <c r="L80" i="17"/>
  <c r="L100" i="17" s="1"/>
  <c r="L75" i="17"/>
  <c r="L95" i="17" s="1"/>
  <c r="L73" i="17"/>
  <c r="L93" i="17" s="1"/>
  <c r="N71" i="17"/>
  <c r="N91" i="17" s="1"/>
  <c r="N73" i="17"/>
  <c r="N93" i="17" s="1"/>
  <c r="N76" i="17"/>
  <c r="N96" i="17" s="1"/>
  <c r="O85" i="17"/>
  <c r="O105" i="17" s="1"/>
  <c r="O71" i="17"/>
  <c r="O91" i="17" s="1"/>
  <c r="O77" i="17"/>
  <c r="O97" i="17" s="1"/>
  <c r="O76" i="17"/>
  <c r="O96" i="17" s="1"/>
  <c r="O84" i="17"/>
  <c r="O104" i="17" s="1"/>
  <c r="O75" i="17"/>
  <c r="O95" i="17" s="1"/>
  <c r="O72" i="17"/>
  <c r="O92" i="17" s="1"/>
  <c r="O86" i="17"/>
  <c r="O106" i="17" s="1"/>
  <c r="O82" i="17"/>
  <c r="O102" i="17" s="1"/>
  <c r="O80" i="17"/>
  <c r="O100" i="17" s="1"/>
  <c r="O83" i="17"/>
  <c r="O103" i="17" s="1"/>
  <c r="O73" i="17"/>
  <c r="O93" i="17" s="1"/>
  <c r="O74" i="17"/>
  <c r="O94" i="17" s="1"/>
  <c r="O81" i="17"/>
  <c r="O101" i="17" s="1"/>
  <c r="M73" i="17"/>
  <c r="M93" i="17" s="1"/>
  <c r="M77" i="17"/>
  <c r="M97" i="17" s="1"/>
  <c r="M75" i="17"/>
  <c r="M95" i="17" s="1"/>
  <c r="M86" i="17"/>
  <c r="M106" i="17" s="1"/>
  <c r="M85" i="17"/>
  <c r="M105" i="17" s="1"/>
  <c r="M81" i="17"/>
  <c r="M101" i="17" s="1"/>
  <c r="M83" i="17"/>
  <c r="M103" i="17" s="1"/>
  <c r="M76" i="17"/>
  <c r="M96" i="17" s="1"/>
  <c r="M71" i="17"/>
  <c r="M91" i="17" s="1"/>
  <c r="M74" i="17"/>
  <c r="M94" i="17" s="1"/>
  <c r="M82" i="17"/>
  <c r="M102" i="17" s="1"/>
  <c r="M84" i="17"/>
  <c r="M104" i="17" s="1"/>
  <c r="M72" i="17"/>
  <c r="M92" i="17" s="1"/>
  <c r="M80" i="17"/>
  <c r="M100" i="17" s="1"/>
  <c r="S77" i="17"/>
  <c r="S97" i="17" s="1"/>
  <c r="S74" i="17"/>
  <c r="S94" i="17" s="1"/>
  <c r="S83" i="17"/>
  <c r="S103" i="17" s="1"/>
  <c r="S73" i="17"/>
  <c r="S93" i="17" s="1"/>
  <c r="S81" i="17"/>
  <c r="S101" i="17" s="1"/>
  <c r="S76" i="17"/>
  <c r="S96" i="17" s="1"/>
  <c r="S85" i="17"/>
  <c r="S105" i="17" s="1"/>
  <c r="S86" i="17"/>
  <c r="S106" i="17" s="1"/>
  <c r="S71" i="17"/>
  <c r="S91" i="17" s="1"/>
  <c r="S82" i="17"/>
  <c r="S102" i="17" s="1"/>
  <c r="S84" i="17"/>
  <c r="S104" i="17" s="1"/>
  <c r="S80" i="17"/>
  <c r="S100" i="17" s="1"/>
  <c r="S75" i="17"/>
  <c r="S95" i="17" s="1"/>
  <c r="S72" i="17"/>
  <c r="S92" i="17" s="1"/>
  <c r="W86" i="17"/>
  <c r="W106" i="17" s="1"/>
  <c r="W81" i="17"/>
  <c r="W101" i="17" s="1"/>
  <c r="W82" i="17"/>
  <c r="W102" i="17" s="1"/>
  <c r="W83" i="17"/>
  <c r="W103" i="17" s="1"/>
  <c r="W77" i="17"/>
  <c r="W97" i="17" s="1"/>
  <c r="W73" i="17"/>
  <c r="W93" i="17" s="1"/>
  <c r="W80" i="17"/>
  <c r="W100" i="17" s="1"/>
  <c r="W84" i="17"/>
  <c r="W104" i="17" s="1"/>
  <c r="W74" i="17"/>
  <c r="W94" i="17" s="1"/>
  <c r="W75" i="17"/>
  <c r="W95" i="17" s="1"/>
  <c r="W76" i="17"/>
  <c r="W96" i="17" s="1"/>
  <c r="W71" i="17"/>
  <c r="W91" i="17" s="1"/>
  <c r="W72" i="17"/>
  <c r="W92" i="17" s="1"/>
  <c r="W85" i="17"/>
  <c r="W105" i="17" s="1"/>
  <c r="AK83" i="15"/>
  <c r="AD77" i="15"/>
  <c r="AD75" i="15"/>
  <c r="AD73" i="15"/>
  <c r="AD71" i="15"/>
  <c r="AT101" i="15"/>
  <c r="AL92" i="15"/>
  <c r="AD93" i="15"/>
  <c r="AD94" i="15"/>
  <c r="AD100" i="15"/>
  <c r="AD103" i="15"/>
  <c r="AD54" i="15"/>
  <c r="AD72" i="15"/>
  <c r="AT83" i="15"/>
  <c r="AT106" i="15"/>
  <c r="AL86" i="15"/>
  <c r="AD96" i="15"/>
  <c r="AD97" i="15"/>
  <c r="AD101" i="15"/>
  <c r="AD106" i="15"/>
  <c r="AD82" i="15"/>
  <c r="AD80" i="15"/>
  <c r="AD76" i="15"/>
  <c r="AT102" i="15"/>
  <c r="AL96" i="15"/>
  <c r="AD86" i="15"/>
  <c r="AD83" i="15"/>
  <c r="AD91" i="15"/>
  <c r="AD105" i="15"/>
  <c r="AK94" i="15"/>
  <c r="AT85" i="15"/>
  <c r="AT54" i="15"/>
  <c r="AL53" i="15"/>
  <c r="AD85" i="15"/>
  <c r="AL75" i="15"/>
  <c r="AT73" i="15"/>
  <c r="AL71" i="15"/>
  <c r="AT84" i="15"/>
  <c r="AT92" i="15"/>
  <c r="AT91" i="15"/>
  <c r="AT105" i="15"/>
  <c r="AL94" i="15"/>
  <c r="AL93" i="15"/>
  <c r="AL91" i="15"/>
  <c r="AL104" i="15"/>
  <c r="AL81" i="15"/>
  <c r="AT77" i="15"/>
  <c r="AT76" i="15"/>
  <c r="AL72" i="15"/>
  <c r="AT86" i="15"/>
  <c r="AT95" i="15"/>
  <c r="AT104" i="15"/>
  <c r="AL102" i="15"/>
  <c r="AL97" i="15"/>
  <c r="AL95" i="15"/>
  <c r="AL103" i="15"/>
  <c r="AT82" i="15"/>
  <c r="AL84" i="15"/>
  <c r="AT80" i="15"/>
  <c r="AT81" i="15"/>
  <c r="AL74" i="15"/>
  <c r="AL54" i="15"/>
  <c r="AL76" i="15"/>
  <c r="AT94" i="15"/>
  <c r="AT75" i="15"/>
  <c r="AL73" i="15"/>
  <c r="AT71" i="15"/>
  <c r="AT93" i="15"/>
  <c r="AT97" i="15"/>
  <c r="AT100" i="15"/>
  <c r="AT103" i="15"/>
  <c r="AL85" i="15"/>
  <c r="AL83" i="15"/>
  <c r="AL100" i="15"/>
  <c r="AL101" i="15"/>
  <c r="AL106" i="15"/>
  <c r="AL77" i="15"/>
  <c r="AT74" i="15"/>
  <c r="AL82" i="15"/>
  <c r="AO103" i="15"/>
  <c r="AW81" i="15"/>
  <c r="AG84" i="15"/>
  <c r="AS101" i="15"/>
  <c r="AC77" i="15"/>
  <c r="AW96" i="15"/>
  <c r="AC96" i="15"/>
  <c r="AW94" i="15"/>
  <c r="AW75" i="15"/>
  <c r="AC85" i="15"/>
  <c r="AW71" i="15"/>
  <c r="AS95" i="15"/>
  <c r="AG100" i="15"/>
  <c r="AW77" i="15"/>
  <c r="AC75" i="15"/>
  <c r="AW80" i="15"/>
  <c r="AW102" i="15"/>
  <c r="AS105" i="15"/>
  <c r="AG83" i="15"/>
  <c r="AG103" i="15"/>
  <c r="AC86" i="15"/>
  <c r="AS77" i="15"/>
  <c r="AW73" i="15"/>
  <c r="AW85" i="15"/>
  <c r="AS91" i="15"/>
  <c r="AS102" i="15"/>
  <c r="AG82" i="15"/>
  <c r="AC91" i="15"/>
  <c r="AC103" i="15"/>
  <c r="AS75" i="15"/>
  <c r="AS73" i="15"/>
  <c r="AS71" i="15"/>
  <c r="AW92" i="15"/>
  <c r="AW82" i="15"/>
  <c r="AW83" i="15"/>
  <c r="AW100" i="15"/>
  <c r="AW104" i="15"/>
  <c r="AS81" i="15"/>
  <c r="AS93" i="15"/>
  <c r="AS97" i="15"/>
  <c r="AS84" i="15"/>
  <c r="AS104" i="15"/>
  <c r="AG101" i="15"/>
  <c r="AG92" i="15"/>
  <c r="AG91" i="15"/>
  <c r="AG86" i="15"/>
  <c r="AG106" i="15"/>
  <c r="AC83" i="15"/>
  <c r="AC92" i="15"/>
  <c r="AC100" i="15"/>
  <c r="AC94" i="15"/>
  <c r="AC106" i="15"/>
  <c r="AC93" i="15"/>
  <c r="AG77" i="15"/>
  <c r="AG75" i="15"/>
  <c r="AG73" i="15"/>
  <c r="AG71" i="15"/>
  <c r="AW97" i="15"/>
  <c r="AW95" i="15"/>
  <c r="AW91" i="15"/>
  <c r="AW84" i="15"/>
  <c r="AW103" i="15"/>
  <c r="AS80" i="15"/>
  <c r="AS96" i="15"/>
  <c r="AS85" i="15"/>
  <c r="AS86" i="15"/>
  <c r="AS103" i="15"/>
  <c r="AG85" i="15"/>
  <c r="AG97" i="15"/>
  <c r="AG93" i="15"/>
  <c r="AG94" i="15"/>
  <c r="AG102" i="15"/>
  <c r="AC80" i="15"/>
  <c r="AC95" i="15"/>
  <c r="AC101" i="15"/>
  <c r="AC105" i="15"/>
  <c r="AC102" i="15"/>
  <c r="AC73" i="15"/>
  <c r="AC71" i="15"/>
  <c r="AW101" i="15"/>
  <c r="AW105" i="15"/>
  <c r="AW93" i="15"/>
  <c r="AW86" i="15"/>
  <c r="AS82" i="15"/>
  <c r="AS92" i="15"/>
  <c r="AS100" i="15"/>
  <c r="AS94" i="15"/>
  <c r="AG81" i="15"/>
  <c r="AG80" i="15"/>
  <c r="AG95" i="15"/>
  <c r="AG96" i="15"/>
  <c r="AC81" i="15"/>
  <c r="AC82" i="15"/>
  <c r="AC97" i="15"/>
  <c r="AC84" i="15"/>
  <c r="AO71" i="15"/>
  <c r="AO83" i="15"/>
  <c r="AO82" i="15"/>
  <c r="AK80" i="15"/>
  <c r="AK102" i="15"/>
  <c r="AK91" i="15"/>
  <c r="AO75" i="15"/>
  <c r="AO95" i="15"/>
  <c r="AO73" i="15"/>
  <c r="AO77" i="15"/>
  <c r="AO76" i="15"/>
  <c r="AO72" i="15"/>
  <c r="AO74" i="15"/>
  <c r="AO53" i="15"/>
  <c r="AO54" i="15"/>
  <c r="AK74" i="15"/>
  <c r="AK85" i="15"/>
  <c r="AK77" i="15"/>
  <c r="AK76" i="15"/>
  <c r="AK72" i="15"/>
  <c r="AK53" i="15"/>
  <c r="AK54" i="15"/>
  <c r="C64" i="15"/>
  <c r="E68" i="15"/>
  <c r="AO85" i="15"/>
  <c r="AO96" i="15"/>
  <c r="AO106" i="15"/>
  <c r="AK93" i="15"/>
  <c r="AK104" i="15"/>
  <c r="D68" i="15"/>
  <c r="K60" i="15"/>
  <c r="K4" i="15"/>
  <c r="K50" i="15"/>
  <c r="I51" i="15"/>
  <c r="I62" i="15"/>
  <c r="I64" i="15" s="1"/>
  <c r="AK75" i="15"/>
  <c r="AK73" i="15"/>
  <c r="AK71" i="15"/>
  <c r="AO93" i="15"/>
  <c r="AO94" i="15"/>
  <c r="AK82" i="15"/>
  <c r="AK101" i="15"/>
  <c r="AO97" i="15"/>
  <c r="AK92" i="15"/>
  <c r="AO91" i="15"/>
  <c r="AO101" i="15"/>
  <c r="AO105" i="15"/>
  <c r="AO100" i="15"/>
  <c r="AO102" i="15"/>
  <c r="AK95" i="15"/>
  <c r="AK97" i="15"/>
  <c r="AK84" i="15"/>
  <c r="AK103" i="15"/>
  <c r="AW76" i="15"/>
  <c r="AW72" i="15"/>
  <c r="AW74" i="15"/>
  <c r="AW53" i="15"/>
  <c r="AW54" i="15"/>
  <c r="AS83" i="15"/>
  <c r="AS74" i="15"/>
  <c r="AS76" i="15"/>
  <c r="AS72" i="15"/>
  <c r="AS53" i="15"/>
  <c r="AS54" i="15"/>
  <c r="AG76" i="15"/>
  <c r="AG72" i="15"/>
  <c r="AG105" i="15"/>
  <c r="AG74" i="15"/>
  <c r="AG53" i="15"/>
  <c r="AG54" i="15"/>
  <c r="AC74" i="15"/>
  <c r="AC76" i="15"/>
  <c r="AC72" i="15"/>
  <c r="AC53" i="15"/>
  <c r="AC54" i="15"/>
  <c r="F62" i="15"/>
  <c r="E63" i="15"/>
  <c r="AO81" i="15"/>
  <c r="AO80" i="15"/>
  <c r="AO92" i="15"/>
  <c r="AO84" i="15"/>
  <c r="AO104" i="15"/>
  <c r="AK81" i="15"/>
  <c r="AK96" i="15"/>
  <c r="AK100" i="15"/>
  <c r="AK86" i="15"/>
  <c r="AK106" i="15"/>
  <c r="C63" i="15"/>
  <c r="G62" i="15"/>
  <c r="J62" i="15"/>
  <c r="J64" i="15" s="1"/>
  <c r="J51" i="15"/>
  <c r="H62" i="15"/>
  <c r="G64" i="15" l="1"/>
  <c r="G63" i="15"/>
  <c r="K62" i="15"/>
  <c r="K64" i="15" s="1"/>
  <c r="K63" i="15"/>
  <c r="K51" i="15"/>
  <c r="H64" i="15"/>
  <c r="H63" i="15"/>
  <c r="I68" i="15"/>
  <c r="J63" i="15"/>
  <c r="I63" i="15"/>
  <c r="J68" i="15"/>
  <c r="F64" i="15"/>
  <c r="F63" i="15"/>
  <c r="L50" i="15"/>
  <c r="L60" i="15"/>
  <c r="L4" i="15"/>
  <c r="C68" i="15"/>
  <c r="M60" i="15" l="1"/>
  <c r="M4" i="15"/>
  <c r="M50" i="15"/>
  <c r="K68" i="15"/>
  <c r="G68" i="15"/>
  <c r="F68" i="15"/>
  <c r="L51" i="15"/>
  <c r="L62" i="15"/>
  <c r="L64" i="15" s="1"/>
  <c r="H68" i="15"/>
  <c r="M51" i="15" l="1"/>
  <c r="M62" i="15"/>
  <c r="M64" i="15" s="1"/>
  <c r="L68" i="15"/>
  <c r="N4" i="15"/>
  <c r="N60" i="15"/>
  <c r="N50" i="15"/>
  <c r="L63" i="15"/>
  <c r="N62" i="15" l="1"/>
  <c r="N64" i="15" s="1"/>
  <c r="N51" i="15"/>
  <c r="M68" i="15"/>
  <c r="O60" i="15"/>
  <c r="O4" i="15"/>
  <c r="O50" i="15"/>
  <c r="M63" i="15"/>
  <c r="N63" i="15" l="1"/>
  <c r="P50" i="15"/>
  <c r="P4" i="15"/>
  <c r="P60" i="15"/>
  <c r="O62" i="15"/>
  <c r="O64" i="15" s="1"/>
  <c r="O63" i="15"/>
  <c r="O51" i="15"/>
  <c r="N68" i="15"/>
  <c r="O68" i="15" l="1"/>
  <c r="Q60" i="15"/>
  <c r="Q4" i="15"/>
  <c r="Q50" i="15"/>
  <c r="P51" i="15"/>
  <c r="P62" i="15"/>
  <c r="P64" i="15" s="1"/>
  <c r="R4" i="15" l="1"/>
  <c r="R60" i="15"/>
  <c r="R50" i="15"/>
  <c r="P63" i="15"/>
  <c r="Q51" i="15"/>
  <c r="Q62" i="15"/>
  <c r="Q64" i="15" s="1"/>
  <c r="P68" i="15"/>
  <c r="Q63" i="15" l="1"/>
  <c r="R62" i="15"/>
  <c r="R64" i="15" s="1"/>
  <c r="R63" i="15"/>
  <c r="R51" i="15"/>
  <c r="Q68" i="15"/>
  <c r="S60" i="15"/>
  <c r="S4" i="15"/>
  <c r="S50" i="15"/>
  <c r="S62" i="15" l="1"/>
  <c r="S63" i="15"/>
  <c r="S51" i="15"/>
  <c r="T50" i="15"/>
  <c r="T60" i="15"/>
  <c r="T4" i="15"/>
  <c r="R68" i="15"/>
  <c r="T51" i="15" l="1"/>
  <c r="T62" i="15"/>
  <c r="U60" i="15"/>
  <c r="U4" i="15"/>
  <c r="U50" i="15"/>
  <c r="U51" i="15" l="1"/>
  <c r="U62" i="15"/>
  <c r="T63" i="15"/>
  <c r="V4" i="15"/>
  <c r="V60" i="15"/>
  <c r="V50" i="15"/>
  <c r="V62" i="15" l="1"/>
  <c r="V63" i="15" s="1"/>
  <c r="V51" i="15"/>
  <c r="W60" i="15"/>
  <c r="W4" i="15"/>
  <c r="W50" i="15"/>
  <c r="U63" i="15"/>
  <c r="X50" i="15" l="1"/>
  <c r="X4" i="15"/>
  <c r="X60" i="15"/>
  <c r="W62" i="15"/>
  <c r="W51" i="15"/>
  <c r="X63" i="15" l="1"/>
  <c r="X51" i="15"/>
  <c r="X62" i="15"/>
  <c r="Y60" i="15"/>
  <c r="Y4" i="15"/>
  <c r="Y50" i="15"/>
  <c r="X29" i="15" s="1"/>
  <c r="W63" i="15"/>
  <c r="A56" i="15" l="1"/>
  <c r="A57" i="15"/>
  <c r="A58" i="15" s="1"/>
  <c r="A55" i="15"/>
  <c r="Y51" i="15"/>
  <c r="Y62" i="15"/>
  <c r="X30" i="15" l="1"/>
  <c r="AD55" i="15"/>
  <c r="AH55" i="15"/>
  <c r="AE55" i="15"/>
  <c r="AM55" i="15"/>
  <c r="AU55" i="15"/>
  <c r="AN55" i="15"/>
  <c r="AO55" i="15"/>
  <c r="AG55" i="15"/>
  <c r="I55" i="15"/>
  <c r="M55" i="15"/>
  <c r="Q55" i="15"/>
  <c r="Z55" i="15"/>
  <c r="AJ55" i="15"/>
  <c r="AW55" i="15"/>
  <c r="AR55" i="15"/>
  <c r="D55" i="15"/>
  <c r="AP55" i="15"/>
  <c r="AL55" i="15"/>
  <c r="AF55" i="15"/>
  <c r="E55" i="15"/>
  <c r="AZ55" i="15"/>
  <c r="C55" i="15"/>
  <c r="AB55" i="15"/>
  <c r="AQ55" i="15"/>
  <c r="J55" i="15"/>
  <c r="N55" i="15"/>
  <c r="R55" i="15"/>
  <c r="S55" i="15"/>
  <c r="AX55" i="15"/>
  <c r="AC55" i="15"/>
  <c r="AV55" i="15"/>
  <c r="L55" i="15"/>
  <c r="AT55" i="15"/>
  <c r="F55" i="15"/>
  <c r="AA55" i="15"/>
  <c r="AI55" i="15"/>
  <c r="H55" i="15"/>
  <c r="AK55" i="15"/>
  <c r="AS55" i="15"/>
  <c r="AY55" i="15"/>
  <c r="K55" i="15"/>
  <c r="O55" i="15"/>
  <c r="T55" i="15"/>
  <c r="G55" i="15"/>
  <c r="P55" i="15"/>
  <c r="U55" i="15"/>
  <c r="V55" i="15"/>
  <c r="W55" i="15"/>
  <c r="X55" i="15"/>
  <c r="Y63" i="15"/>
  <c r="Y55" i="15"/>
  <c r="BB50" i="15"/>
  <c r="BB51" i="15" s="1"/>
  <c r="C116" i="15" l="1"/>
  <c r="C115" i="15"/>
  <c r="C111" i="15"/>
  <c r="C109" i="15" l="1"/>
  <c r="C108" i="15"/>
  <c r="AA65" i="15" s="1"/>
  <c r="AA53" i="15" l="1"/>
  <c r="AA54" i="15"/>
  <c r="Z65" i="15"/>
  <c r="D65" i="15"/>
  <c r="C65" i="15"/>
  <c r="E65" i="15"/>
  <c r="G65" i="15"/>
  <c r="I65" i="15"/>
  <c r="H65" i="15"/>
  <c r="F65" i="15"/>
  <c r="J65" i="15"/>
  <c r="K65" i="15"/>
  <c r="L65" i="15"/>
  <c r="M65" i="15"/>
  <c r="O65" i="15"/>
  <c r="N65" i="15"/>
  <c r="P65" i="15"/>
  <c r="R65" i="15"/>
  <c r="Q65" i="15"/>
  <c r="S65" i="15"/>
  <c r="T65" i="15"/>
  <c r="V65" i="15"/>
  <c r="U65" i="15"/>
  <c r="W65" i="15"/>
  <c r="X65" i="15"/>
  <c r="Y65" i="15"/>
  <c r="P38" i="15"/>
  <c r="N53" i="15" l="1"/>
  <c r="N106" i="15"/>
  <c r="N101" i="15"/>
  <c r="N97" i="15"/>
  <c r="N96" i="15"/>
  <c r="N84" i="15"/>
  <c r="N73" i="15"/>
  <c r="N76" i="15"/>
  <c r="N103" i="15"/>
  <c r="N100" i="15"/>
  <c r="N94" i="15"/>
  <c r="N93" i="15"/>
  <c r="N83" i="15"/>
  <c r="N71" i="15"/>
  <c r="N104" i="15"/>
  <c r="N95" i="15"/>
  <c r="N92" i="15"/>
  <c r="N86" i="15"/>
  <c r="N77" i="15"/>
  <c r="N82" i="15"/>
  <c r="N80" i="15"/>
  <c r="N105" i="15"/>
  <c r="N91" i="15"/>
  <c r="N102" i="15"/>
  <c r="N85" i="15"/>
  <c r="N75" i="15"/>
  <c r="N81" i="15"/>
  <c r="N74" i="15"/>
  <c r="N72" i="15"/>
  <c r="K53" i="15"/>
  <c r="K101" i="15"/>
  <c r="K92" i="15"/>
  <c r="K93" i="15"/>
  <c r="K84" i="15"/>
  <c r="K106" i="15"/>
  <c r="K85" i="15"/>
  <c r="K86" i="15"/>
  <c r="K83" i="15"/>
  <c r="K82" i="15"/>
  <c r="K72" i="15"/>
  <c r="K77" i="15"/>
  <c r="K104" i="15"/>
  <c r="K102" i="15"/>
  <c r="K97" i="15"/>
  <c r="K100" i="15"/>
  <c r="K81" i="15"/>
  <c r="K80" i="15"/>
  <c r="K73" i="15"/>
  <c r="K105" i="15"/>
  <c r="K96" i="15"/>
  <c r="K103" i="15"/>
  <c r="K91" i="15"/>
  <c r="K95" i="15"/>
  <c r="K76" i="15"/>
  <c r="K75" i="15"/>
  <c r="K94" i="15"/>
  <c r="K71" i="15"/>
  <c r="K74" i="15"/>
  <c r="I53" i="15"/>
  <c r="I106" i="15"/>
  <c r="I86" i="15"/>
  <c r="I95" i="15"/>
  <c r="I93" i="15"/>
  <c r="I83" i="15"/>
  <c r="I75" i="15"/>
  <c r="I72" i="15"/>
  <c r="I96" i="15"/>
  <c r="I103" i="15"/>
  <c r="I84" i="15"/>
  <c r="I92" i="15"/>
  <c r="I82" i="15"/>
  <c r="I81" i="15"/>
  <c r="I73" i="15"/>
  <c r="I85" i="15"/>
  <c r="I77" i="15"/>
  <c r="I104" i="15"/>
  <c r="I105" i="15"/>
  <c r="I101" i="15"/>
  <c r="I80" i="15"/>
  <c r="I97" i="15"/>
  <c r="I71" i="15"/>
  <c r="I74" i="15"/>
  <c r="I102" i="15"/>
  <c r="I94" i="15"/>
  <c r="I100" i="15"/>
  <c r="I91" i="15"/>
  <c r="I76" i="15"/>
  <c r="Q53" i="15"/>
  <c r="Q103" i="15"/>
  <c r="Q84" i="15"/>
  <c r="Q93" i="15"/>
  <c r="Q80" i="15"/>
  <c r="Q83" i="15"/>
  <c r="Q75" i="15"/>
  <c r="Q72" i="15"/>
  <c r="Q104" i="15"/>
  <c r="Q100" i="15"/>
  <c r="Q91" i="15"/>
  <c r="Q97" i="15"/>
  <c r="Q81" i="15"/>
  <c r="Q73" i="15"/>
  <c r="Q74" i="15"/>
  <c r="Q102" i="15"/>
  <c r="Q94" i="15"/>
  <c r="Q105" i="15"/>
  <c r="Q95" i="15"/>
  <c r="Q92" i="15"/>
  <c r="Q101" i="15"/>
  <c r="Q71" i="15"/>
  <c r="Q106" i="15"/>
  <c r="Q86" i="15"/>
  <c r="Q96" i="15"/>
  <c r="Q82" i="15"/>
  <c r="Q85" i="15"/>
  <c r="Q77" i="15"/>
  <c r="Q76" i="15"/>
  <c r="O53" i="15"/>
  <c r="O104" i="15"/>
  <c r="O96" i="15"/>
  <c r="O95" i="15"/>
  <c r="O93" i="15"/>
  <c r="O81" i="15"/>
  <c r="O76" i="15"/>
  <c r="O94" i="15"/>
  <c r="O71" i="15"/>
  <c r="O97" i="15"/>
  <c r="O102" i="15"/>
  <c r="O105" i="15"/>
  <c r="O92" i="15"/>
  <c r="O84" i="15"/>
  <c r="O86" i="15"/>
  <c r="O82" i="15"/>
  <c r="O74" i="15"/>
  <c r="O77" i="15"/>
  <c r="O103" i="15"/>
  <c r="O83" i="15"/>
  <c r="O75" i="15"/>
  <c r="O101" i="15"/>
  <c r="O85" i="15"/>
  <c r="O106" i="15"/>
  <c r="O100" i="15"/>
  <c r="O91" i="15"/>
  <c r="O72" i="15"/>
  <c r="O73" i="15"/>
  <c r="O80" i="15"/>
  <c r="J53" i="15"/>
  <c r="J104" i="15"/>
  <c r="J91" i="15"/>
  <c r="J96" i="15"/>
  <c r="J94" i="15"/>
  <c r="J81" i="15"/>
  <c r="J71" i="15"/>
  <c r="J82" i="15"/>
  <c r="J102" i="15"/>
  <c r="J93" i="15"/>
  <c r="J77" i="15"/>
  <c r="J80" i="15"/>
  <c r="J84" i="15"/>
  <c r="J73" i="15"/>
  <c r="J105" i="15"/>
  <c r="J92" i="15"/>
  <c r="J76" i="15"/>
  <c r="J97" i="15"/>
  <c r="J106" i="15"/>
  <c r="J100" i="15"/>
  <c r="J101" i="15"/>
  <c r="J86" i="15"/>
  <c r="J83" i="15"/>
  <c r="J75" i="15"/>
  <c r="J74" i="15"/>
  <c r="J72" i="15"/>
  <c r="J103" i="15"/>
  <c r="J95" i="15"/>
  <c r="J85" i="15"/>
  <c r="G53" i="15"/>
  <c r="G101" i="15"/>
  <c r="G85" i="15"/>
  <c r="G94" i="15"/>
  <c r="G81" i="15"/>
  <c r="G76" i="15"/>
  <c r="G77" i="15"/>
  <c r="G80" i="15"/>
  <c r="G103" i="15"/>
  <c r="G106" i="15"/>
  <c r="G95" i="15"/>
  <c r="G100" i="15"/>
  <c r="G74" i="15"/>
  <c r="G73" i="15"/>
  <c r="G75" i="15"/>
  <c r="G104" i="15"/>
  <c r="G96" i="15"/>
  <c r="G97" i="15"/>
  <c r="G84" i="15"/>
  <c r="G82" i="15"/>
  <c r="G72" i="15"/>
  <c r="G102" i="15"/>
  <c r="G71" i="15"/>
  <c r="G83" i="15"/>
  <c r="G92" i="15"/>
  <c r="G93" i="15"/>
  <c r="G105" i="15"/>
  <c r="G86" i="15"/>
  <c r="G91" i="15"/>
  <c r="R53" i="15"/>
  <c r="R104" i="15"/>
  <c r="R91" i="15"/>
  <c r="R94" i="15"/>
  <c r="R93" i="15"/>
  <c r="R81" i="15"/>
  <c r="R71" i="15"/>
  <c r="R80" i="15"/>
  <c r="R106" i="15"/>
  <c r="R85" i="15"/>
  <c r="R84" i="15"/>
  <c r="R74" i="15"/>
  <c r="R72" i="15"/>
  <c r="R103" i="15"/>
  <c r="R83" i="15"/>
  <c r="R82" i="15"/>
  <c r="R105" i="15"/>
  <c r="R102" i="15"/>
  <c r="R92" i="15"/>
  <c r="R96" i="15"/>
  <c r="R77" i="15"/>
  <c r="R86" i="15"/>
  <c r="R76" i="15"/>
  <c r="R100" i="15"/>
  <c r="R101" i="15"/>
  <c r="R75" i="15"/>
  <c r="R95" i="15"/>
  <c r="R97" i="15"/>
  <c r="R73" i="15"/>
  <c r="M53" i="15"/>
  <c r="M103" i="15"/>
  <c r="M86" i="15"/>
  <c r="M85" i="15"/>
  <c r="M91" i="15"/>
  <c r="M83" i="15"/>
  <c r="M75" i="15"/>
  <c r="M104" i="15"/>
  <c r="M84" i="15"/>
  <c r="M97" i="15"/>
  <c r="M82" i="15"/>
  <c r="M81" i="15"/>
  <c r="M73" i="15"/>
  <c r="M76" i="15"/>
  <c r="M106" i="15"/>
  <c r="M100" i="15"/>
  <c r="M93" i="15"/>
  <c r="M74" i="15"/>
  <c r="M102" i="15"/>
  <c r="M105" i="15"/>
  <c r="M101" i="15"/>
  <c r="M95" i="15"/>
  <c r="M80" i="15"/>
  <c r="M96" i="15"/>
  <c r="M71" i="15"/>
  <c r="M72" i="15"/>
  <c r="M94" i="15"/>
  <c r="M92" i="15"/>
  <c r="M77" i="15"/>
  <c r="F53" i="15"/>
  <c r="F103" i="15"/>
  <c r="F100" i="15"/>
  <c r="F97" i="15"/>
  <c r="F94" i="15"/>
  <c r="F92" i="15"/>
  <c r="F73" i="15"/>
  <c r="F72" i="15"/>
  <c r="F104" i="15"/>
  <c r="F95" i="15"/>
  <c r="F96" i="15"/>
  <c r="F85" i="15"/>
  <c r="F80" i="15"/>
  <c r="F71" i="15"/>
  <c r="F105" i="15"/>
  <c r="F91" i="15"/>
  <c r="F93" i="15"/>
  <c r="F84" i="15"/>
  <c r="F77" i="15"/>
  <c r="F82" i="15"/>
  <c r="F74" i="15"/>
  <c r="F106" i="15"/>
  <c r="F83" i="15"/>
  <c r="F81" i="15"/>
  <c r="F102" i="15"/>
  <c r="F76" i="15"/>
  <c r="F101" i="15"/>
  <c r="F75" i="15"/>
  <c r="F86" i="15"/>
  <c r="E53" i="15"/>
  <c r="E104" i="15"/>
  <c r="E101" i="15"/>
  <c r="E96" i="15"/>
  <c r="E80" i="15"/>
  <c r="E81" i="15"/>
  <c r="E73" i="15"/>
  <c r="E76" i="15"/>
  <c r="E97" i="15"/>
  <c r="E75" i="15"/>
  <c r="E102" i="15"/>
  <c r="E94" i="15"/>
  <c r="E100" i="15"/>
  <c r="E93" i="15"/>
  <c r="E85" i="15"/>
  <c r="E92" i="15"/>
  <c r="E71" i="15"/>
  <c r="E72" i="15"/>
  <c r="E84" i="15"/>
  <c r="E83" i="15"/>
  <c r="E106" i="15"/>
  <c r="E86" i="15"/>
  <c r="E105" i="15"/>
  <c r="E91" i="15"/>
  <c r="E95" i="15"/>
  <c r="E77" i="15"/>
  <c r="E74" i="15"/>
  <c r="E103" i="15"/>
  <c r="E82" i="15"/>
  <c r="P53" i="15"/>
  <c r="P102" i="15"/>
  <c r="P104" i="15"/>
  <c r="P103" i="15"/>
  <c r="P82" i="15"/>
  <c r="P76" i="15"/>
  <c r="P85" i="15"/>
  <c r="P71" i="15"/>
  <c r="P93" i="15"/>
  <c r="P95" i="15"/>
  <c r="P75" i="15"/>
  <c r="P106" i="15"/>
  <c r="P86" i="15"/>
  <c r="P100" i="15"/>
  <c r="P84" i="15"/>
  <c r="P74" i="15"/>
  <c r="P81" i="15"/>
  <c r="P77" i="15"/>
  <c r="P101" i="15"/>
  <c r="P91" i="15"/>
  <c r="P105" i="15"/>
  <c r="P97" i="15"/>
  <c r="P96" i="15"/>
  <c r="P94" i="15"/>
  <c r="P83" i="15"/>
  <c r="P72" i="15"/>
  <c r="P92" i="15"/>
  <c r="P73" i="15"/>
  <c r="P80" i="15"/>
  <c r="L53" i="15"/>
  <c r="L101" i="15"/>
  <c r="L93" i="15"/>
  <c r="L96" i="15"/>
  <c r="L92" i="15"/>
  <c r="L76" i="15"/>
  <c r="L83" i="15"/>
  <c r="L73" i="15"/>
  <c r="L106" i="15"/>
  <c r="L104" i="15"/>
  <c r="L94" i="15"/>
  <c r="L85" i="15"/>
  <c r="L72" i="15"/>
  <c r="L82" i="15"/>
  <c r="L71" i="15"/>
  <c r="L105" i="15"/>
  <c r="L97" i="15"/>
  <c r="L100" i="15"/>
  <c r="L95" i="15"/>
  <c r="L84" i="15"/>
  <c r="L77" i="15"/>
  <c r="L75" i="15"/>
  <c r="L102" i="15"/>
  <c r="L103" i="15"/>
  <c r="L91" i="15"/>
  <c r="L86" i="15"/>
  <c r="L74" i="15"/>
  <c r="L80" i="15"/>
  <c r="L81" i="15"/>
  <c r="H53" i="15"/>
  <c r="H102" i="15"/>
  <c r="H104" i="15"/>
  <c r="H92" i="15"/>
  <c r="H91" i="15"/>
  <c r="H74" i="15"/>
  <c r="H81" i="15"/>
  <c r="H83" i="15"/>
  <c r="H106" i="15"/>
  <c r="H94" i="15"/>
  <c r="H100" i="15"/>
  <c r="H86" i="15"/>
  <c r="H72" i="15"/>
  <c r="H80" i="15"/>
  <c r="H73" i="15"/>
  <c r="H105" i="15"/>
  <c r="H97" i="15"/>
  <c r="H85" i="15"/>
  <c r="H103" i="15"/>
  <c r="H82" i="15"/>
  <c r="H75" i="15"/>
  <c r="H77" i="15"/>
  <c r="H93" i="15"/>
  <c r="H96" i="15"/>
  <c r="H101" i="15"/>
  <c r="H95" i="15"/>
  <c r="H84" i="15"/>
  <c r="H71" i="15"/>
  <c r="H76" i="15"/>
  <c r="D53" i="15"/>
  <c r="D101" i="15"/>
  <c r="D97" i="15"/>
  <c r="D95" i="15"/>
  <c r="D96" i="15"/>
  <c r="D74" i="15"/>
  <c r="D83" i="15"/>
  <c r="D73" i="15"/>
  <c r="D104" i="15"/>
  <c r="D86" i="15"/>
  <c r="D77" i="15"/>
  <c r="D102" i="15"/>
  <c r="D93" i="15"/>
  <c r="D92" i="15"/>
  <c r="D94" i="15"/>
  <c r="D72" i="15"/>
  <c r="D81" i="15"/>
  <c r="D75" i="15"/>
  <c r="D100" i="15"/>
  <c r="D80" i="15"/>
  <c r="D71" i="15"/>
  <c r="D106" i="15"/>
  <c r="D103" i="15"/>
  <c r="D84" i="15"/>
  <c r="D85" i="15"/>
  <c r="D91" i="15"/>
  <c r="D82" i="15"/>
  <c r="D105" i="15"/>
  <c r="D76" i="15"/>
  <c r="C53" i="15"/>
  <c r="C104" i="15"/>
  <c r="C92" i="15"/>
  <c r="C103" i="15"/>
  <c r="C101" i="15"/>
  <c r="C83" i="15"/>
  <c r="C76" i="15"/>
  <c r="C75" i="15"/>
  <c r="C80" i="15"/>
  <c r="C85" i="15"/>
  <c r="C94" i="15"/>
  <c r="C81" i="15"/>
  <c r="C74" i="15"/>
  <c r="C71" i="15"/>
  <c r="C95" i="15"/>
  <c r="C82" i="15"/>
  <c r="C105" i="15"/>
  <c r="C93" i="15"/>
  <c r="C106" i="15"/>
  <c r="C73" i="15"/>
  <c r="C102" i="15"/>
  <c r="C97" i="15"/>
  <c r="C100" i="15"/>
  <c r="C91" i="15"/>
  <c r="C84" i="15"/>
  <c r="C72" i="15"/>
  <c r="C77" i="15"/>
  <c r="C96" i="15"/>
  <c r="C86" i="15"/>
  <c r="Z53" i="15"/>
  <c r="Z54" i="15"/>
  <c r="Y53" i="15"/>
  <c r="Y54" i="15"/>
  <c r="X54" i="15"/>
  <c r="X53" i="15"/>
  <c r="H54" i="15"/>
  <c r="H66" i="15"/>
  <c r="W53" i="15"/>
  <c r="W54" i="15"/>
  <c r="S53" i="15"/>
  <c r="S54" i="15"/>
  <c r="N54" i="15"/>
  <c r="N66" i="15"/>
  <c r="K54" i="15"/>
  <c r="K66" i="15"/>
  <c r="I54" i="15"/>
  <c r="I66" i="15"/>
  <c r="D54" i="15"/>
  <c r="D66" i="15"/>
  <c r="P54" i="15"/>
  <c r="P66" i="15"/>
  <c r="U53" i="15"/>
  <c r="U54" i="15"/>
  <c r="Q54" i="15"/>
  <c r="Q66" i="15"/>
  <c r="O54" i="15"/>
  <c r="O66" i="15"/>
  <c r="J54" i="15"/>
  <c r="J66" i="15"/>
  <c r="G54" i="15"/>
  <c r="G66" i="15"/>
  <c r="V53" i="15"/>
  <c r="V54" i="15"/>
  <c r="R54" i="15"/>
  <c r="R66" i="15"/>
  <c r="M54" i="15"/>
  <c r="M66" i="15"/>
  <c r="F54" i="15"/>
  <c r="F66" i="15"/>
  <c r="E54" i="15"/>
  <c r="E66" i="15"/>
  <c r="T54" i="15"/>
  <c r="T53" i="15"/>
  <c r="L54" i="15"/>
  <c r="L66" i="15"/>
  <c r="C54" i="15"/>
  <c r="C66" i="15"/>
  <c r="C110" i="15" l="1"/>
  <c r="D108" i="15" l="1"/>
  <c r="V68" i="15" s="1"/>
  <c r="D109" i="15"/>
  <c r="Z68" i="15" l="1"/>
  <c r="Z80" i="15" s="1"/>
  <c r="Z100" i="15" s="1"/>
  <c r="AA68" i="15"/>
  <c r="Z75" i="15"/>
  <c r="Z95" i="15" s="1"/>
  <c r="Z73" i="15"/>
  <c r="Z93" i="15" s="1"/>
  <c r="Z71" i="15"/>
  <c r="Z91" i="15" s="1"/>
  <c r="V72" i="15"/>
  <c r="V92" i="15" s="1"/>
  <c r="V81" i="15"/>
  <c r="V101" i="15" s="1"/>
  <c r="V83" i="15"/>
  <c r="V103" i="15" s="1"/>
  <c r="V85" i="15"/>
  <c r="V105" i="15" s="1"/>
  <c r="V86" i="15"/>
  <c r="V106" i="15" s="1"/>
  <c r="V77" i="15"/>
  <c r="V97" i="15" s="1"/>
  <c r="V84" i="15"/>
  <c r="V104" i="15" s="1"/>
  <c r="V82" i="15"/>
  <c r="V102" i="15" s="1"/>
  <c r="V73" i="15"/>
  <c r="V93" i="15" s="1"/>
  <c r="V71" i="15"/>
  <c r="V91" i="15" s="1"/>
  <c r="V76" i="15"/>
  <c r="V96" i="15" s="1"/>
  <c r="V74" i="15"/>
  <c r="V94" i="15" s="1"/>
  <c r="V80" i="15"/>
  <c r="V100" i="15" s="1"/>
  <c r="V75" i="15"/>
  <c r="V95" i="15" s="1"/>
  <c r="U68" i="15"/>
  <c r="X68" i="15"/>
  <c r="T68" i="15"/>
  <c r="Y68" i="15"/>
  <c r="W68" i="15"/>
  <c r="S68" i="15"/>
  <c r="Q38" i="15"/>
  <c r="G109" i="15"/>
  <c r="T38" i="15" s="1"/>
  <c r="E109" i="15"/>
  <c r="R38" i="15" s="1"/>
  <c r="F109" i="15"/>
  <c r="S38" i="15" s="1"/>
  <c r="G108" i="15"/>
  <c r="F108" i="15"/>
  <c r="E108" i="15"/>
  <c r="Z81" i="15" l="1"/>
  <c r="Z101" i="15" s="1"/>
  <c r="Z84" i="15"/>
  <c r="Z104" i="15" s="1"/>
  <c r="Z82" i="15"/>
  <c r="Z102" i="15" s="1"/>
  <c r="Z72" i="15"/>
  <c r="Z92" i="15" s="1"/>
  <c r="Z83" i="15"/>
  <c r="Z103" i="15" s="1"/>
  <c r="Z86" i="15"/>
  <c r="Z106" i="15" s="1"/>
  <c r="Z77" i="15"/>
  <c r="Z97" i="15" s="1"/>
  <c r="Z74" i="15"/>
  <c r="Z94" i="15" s="1"/>
  <c r="Z76" i="15"/>
  <c r="Z96" i="15" s="1"/>
  <c r="Z85" i="15"/>
  <c r="Z105" i="15" s="1"/>
  <c r="AA74" i="15"/>
  <c r="AA94" i="15" s="1"/>
  <c r="AA84" i="15"/>
  <c r="AA104" i="15" s="1"/>
  <c r="AA85" i="15"/>
  <c r="AA105" i="15" s="1"/>
  <c r="AA75" i="15"/>
  <c r="AA95" i="15" s="1"/>
  <c r="AA76" i="15"/>
  <c r="AA96" i="15" s="1"/>
  <c r="AA77" i="15"/>
  <c r="AA97" i="15" s="1"/>
  <c r="AA71" i="15"/>
  <c r="AA91" i="15" s="1"/>
  <c r="AA86" i="15"/>
  <c r="AA106" i="15" s="1"/>
  <c r="AA83" i="15"/>
  <c r="AA103" i="15" s="1"/>
  <c r="AA82" i="15"/>
  <c r="AA102" i="15" s="1"/>
  <c r="AA73" i="15"/>
  <c r="AA93" i="15" s="1"/>
  <c r="AA81" i="15"/>
  <c r="AA101" i="15" s="1"/>
  <c r="AA72" i="15"/>
  <c r="AA92" i="15" s="1"/>
  <c r="AA80" i="15"/>
  <c r="AA100" i="15" s="1"/>
  <c r="W84" i="15"/>
  <c r="W104" i="15" s="1"/>
  <c r="W75" i="15"/>
  <c r="W95" i="15" s="1"/>
  <c r="W71" i="15"/>
  <c r="W91" i="15" s="1"/>
  <c r="W81" i="15"/>
  <c r="W101" i="15" s="1"/>
  <c r="W74" i="15"/>
  <c r="W94" i="15" s="1"/>
  <c r="W83" i="15"/>
  <c r="W103" i="15" s="1"/>
  <c r="W82" i="15"/>
  <c r="W102" i="15" s="1"/>
  <c r="W76" i="15"/>
  <c r="W96" i="15" s="1"/>
  <c r="W72" i="15"/>
  <c r="W92" i="15" s="1"/>
  <c r="W85" i="15"/>
  <c r="W105" i="15" s="1"/>
  <c r="W80" i="15"/>
  <c r="W100" i="15" s="1"/>
  <c r="W77" i="15"/>
  <c r="W97" i="15" s="1"/>
  <c r="W73" i="15"/>
  <c r="W93" i="15" s="1"/>
  <c r="W86" i="15"/>
  <c r="W106" i="15" s="1"/>
  <c r="U74" i="15"/>
  <c r="U94" i="15" s="1"/>
  <c r="U72" i="15"/>
  <c r="U92" i="15" s="1"/>
  <c r="U84" i="15"/>
  <c r="U104" i="15" s="1"/>
  <c r="U71" i="15"/>
  <c r="U91" i="15" s="1"/>
  <c r="U86" i="15"/>
  <c r="U106" i="15" s="1"/>
  <c r="U73" i="15"/>
  <c r="U93" i="15" s="1"/>
  <c r="U83" i="15"/>
  <c r="U103" i="15" s="1"/>
  <c r="U82" i="15"/>
  <c r="U102" i="15" s="1"/>
  <c r="U85" i="15"/>
  <c r="U105" i="15" s="1"/>
  <c r="U75" i="15"/>
  <c r="U95" i="15" s="1"/>
  <c r="U76" i="15"/>
  <c r="U96" i="15" s="1"/>
  <c r="U80" i="15"/>
  <c r="U100" i="15" s="1"/>
  <c r="U81" i="15"/>
  <c r="U101" i="15" s="1"/>
  <c r="U77" i="15"/>
  <c r="U97" i="15" s="1"/>
  <c r="S75" i="15"/>
  <c r="S95" i="15" s="1"/>
  <c r="S84" i="15"/>
  <c r="S104" i="15" s="1"/>
  <c r="S86" i="15"/>
  <c r="S106" i="15" s="1"/>
  <c r="S80" i="15"/>
  <c r="S100" i="15" s="1"/>
  <c r="S85" i="15"/>
  <c r="S105" i="15" s="1"/>
  <c r="S72" i="15"/>
  <c r="S92" i="15" s="1"/>
  <c r="S82" i="15"/>
  <c r="S102" i="15" s="1"/>
  <c r="S83" i="15"/>
  <c r="S103" i="15" s="1"/>
  <c r="S74" i="15"/>
  <c r="S94" i="15" s="1"/>
  <c r="S73" i="15"/>
  <c r="S93" i="15" s="1"/>
  <c r="S71" i="15"/>
  <c r="S91" i="15" s="1"/>
  <c r="S76" i="15"/>
  <c r="S96" i="15" s="1"/>
  <c r="S77" i="15"/>
  <c r="S97" i="15" s="1"/>
  <c r="S81" i="15"/>
  <c r="S101" i="15" s="1"/>
  <c r="X73" i="15"/>
  <c r="X93" i="15" s="1"/>
  <c r="X85" i="15"/>
  <c r="X105" i="15" s="1"/>
  <c r="X81" i="15"/>
  <c r="X101" i="15" s="1"/>
  <c r="X74" i="15"/>
  <c r="X94" i="15" s="1"/>
  <c r="X86" i="15"/>
  <c r="X106" i="15" s="1"/>
  <c r="X84" i="15"/>
  <c r="X104" i="15" s="1"/>
  <c r="X77" i="15"/>
  <c r="X97" i="15" s="1"/>
  <c r="X75" i="15"/>
  <c r="X95" i="15" s="1"/>
  <c r="X82" i="15"/>
  <c r="X102" i="15" s="1"/>
  <c r="X80" i="15"/>
  <c r="X100" i="15" s="1"/>
  <c r="X72" i="15"/>
  <c r="X92" i="15" s="1"/>
  <c r="X76" i="15"/>
  <c r="X96" i="15" s="1"/>
  <c r="X83" i="15"/>
  <c r="X103" i="15" s="1"/>
  <c r="X71" i="15"/>
  <c r="X91" i="15" s="1"/>
  <c r="Y76" i="15"/>
  <c r="Y96" i="15" s="1"/>
  <c r="Y83" i="15"/>
  <c r="Y103" i="15" s="1"/>
  <c r="X23" i="15" s="1"/>
  <c r="Y77" i="15"/>
  <c r="Y97" i="15" s="1"/>
  <c r="Y82" i="15"/>
  <c r="Y102" i="15" s="1"/>
  <c r="X24" i="15" s="1"/>
  <c r="Y72" i="15"/>
  <c r="Y92" i="15" s="1"/>
  <c r="Y85" i="15"/>
  <c r="Y105" i="15" s="1"/>
  <c r="X21" i="15" s="1"/>
  <c r="Y81" i="15"/>
  <c r="Y101" i="15" s="1"/>
  <c r="X25" i="15" s="1"/>
  <c r="Y71" i="15"/>
  <c r="Y91" i="15" s="1"/>
  <c r="Y74" i="15"/>
  <c r="Y94" i="15" s="1"/>
  <c r="Y86" i="15"/>
  <c r="Y106" i="15" s="1"/>
  <c r="X20" i="15" s="1"/>
  <c r="Y84" i="15"/>
  <c r="Y104" i="15" s="1"/>
  <c r="X22" i="15" s="1"/>
  <c r="Y80" i="15"/>
  <c r="Y100" i="15" s="1"/>
  <c r="X26" i="15" s="1"/>
  <c r="Y75" i="15"/>
  <c r="Y95" i="15" s="1"/>
  <c r="Y73" i="15"/>
  <c r="Y93" i="15" s="1"/>
  <c r="T84" i="15"/>
  <c r="T104" i="15" s="1"/>
  <c r="T85" i="15"/>
  <c r="T105" i="15" s="1"/>
  <c r="T82" i="15"/>
  <c r="T102" i="15" s="1"/>
  <c r="T75" i="15"/>
  <c r="T95" i="15" s="1"/>
  <c r="T81" i="15"/>
  <c r="T101" i="15" s="1"/>
  <c r="T71" i="15"/>
  <c r="T91" i="15" s="1"/>
  <c r="T73" i="15"/>
  <c r="T93" i="15" s="1"/>
  <c r="T74" i="15"/>
  <c r="T94" i="15" s="1"/>
  <c r="T72" i="15"/>
  <c r="T92" i="15" s="1"/>
  <c r="T76" i="15"/>
  <c r="T96" i="15" s="1"/>
  <c r="T83" i="15"/>
  <c r="T103" i="15" s="1"/>
  <c r="T80" i="15"/>
  <c r="T100" i="15" s="1"/>
  <c r="T86" i="15"/>
  <c r="T106" i="15" s="1"/>
  <c r="T77" i="15"/>
  <c r="T97" i="15" s="1"/>
</calcChain>
</file>

<file path=xl/sharedStrings.xml><?xml version="1.0" encoding="utf-8"?>
<sst xmlns="http://schemas.openxmlformats.org/spreadsheetml/2006/main" count="652" uniqueCount="126">
  <si>
    <t>Year(s)</t>
  </si>
  <si>
    <t>*</t>
  </si>
  <si>
    <t>x</t>
  </si>
  <si>
    <t>SE</t>
  </si>
  <si>
    <t>You must select a baseline year (or year range) in order to set a target. 
The drop down list will auto-fill based on your entries for the row titled Year(s) above.</t>
  </si>
  <si>
    <r>
      <t>Least-Squares Fit</t>
    </r>
    <r>
      <rPr>
        <i/>
        <sz val="11"/>
        <rFont val="Calibri"/>
        <family val="2"/>
        <scheme val="minor"/>
      </rPr>
      <t xml:space="preserve"> (select one)</t>
    </r>
  </si>
  <si>
    <t>Weighted LS is recommended whenever the SEs are available.</t>
  </si>
  <si>
    <t>Trend chart</t>
  </si>
  <si>
    <t>Estimate</t>
  </si>
  <si>
    <t>P-value</t>
  </si>
  <si>
    <t>95% CI</t>
  </si>
  <si>
    <t>Note: If any #N/A or blank labels appear in the x-axis, user can deselect the x-axis points with #N/A labels in order to adjust the visual</t>
  </si>
  <si>
    <t>1. Right-click chart area</t>
  </si>
  <si>
    <t>2. Select data</t>
  </si>
  <si>
    <t>3. Uncheck check marks next to #N/A or blank labels under Horizontal category axis</t>
  </si>
  <si>
    <t>4. Adjust y-axis range</t>
  </si>
  <si>
    <t>Data for chart</t>
  </si>
  <si>
    <t>MSS</t>
  </si>
  <si>
    <t xml:space="preserve">Predictions on standardized variables </t>
  </si>
  <si>
    <t>1/SE</t>
  </si>
  <si>
    <t>w</t>
  </si>
  <si>
    <t>wx</t>
  </si>
  <si>
    <t>z=wy</t>
  </si>
  <si>
    <t>z.hat</t>
  </si>
  <si>
    <r>
      <t>(z-z.hat)</t>
    </r>
    <r>
      <rPr>
        <i/>
        <vertAlign val="superscript"/>
        <sz val="11"/>
        <rFont val="Calibri"/>
        <family val="2"/>
        <scheme val="minor"/>
      </rPr>
      <t>2</t>
    </r>
  </si>
  <si>
    <t>Prediction SE</t>
  </si>
  <si>
    <t>Symmetric prediction intervals (not useful for target setting)</t>
  </si>
  <si>
    <t>Probability that value will meet or exceed selected target</t>
  </si>
  <si>
    <t>Predictions on original scale</t>
  </si>
  <si>
    <t>Probability that estimate will meet or exceed selected target</t>
  </si>
  <si>
    <t>Regression coefficients</t>
  </si>
  <si>
    <t>95% CI lo</t>
  </si>
  <si>
    <t>95% CI hi</t>
  </si>
  <si>
    <t>beta0</t>
  </si>
  <si>
    <t>beta1</t>
  </si>
  <si>
    <t>Regression SE</t>
  </si>
  <si>
    <t>Corr(beta0, beta1)</t>
  </si>
  <si>
    <t>Misc</t>
  </si>
  <si>
    <t>Sample size</t>
  </si>
  <si>
    <t>w.bar</t>
  </si>
  <si>
    <t>wx.bar</t>
  </si>
  <si>
    <r>
      <t>sum::(wx)</t>
    </r>
    <r>
      <rPr>
        <i/>
        <vertAlign val="superscript"/>
        <sz val="11"/>
        <rFont val="Calibri"/>
        <family val="2"/>
        <scheme val="minor"/>
      </rPr>
      <t>2</t>
    </r>
    <r>
      <rPr>
        <i/>
        <sz val="11"/>
        <rFont val="Calibri"/>
        <family val="2"/>
        <scheme val="minor"/>
      </rPr>
      <t xml:space="preserve"> - [sum::(wx)w]</t>
    </r>
    <r>
      <rPr>
        <i/>
        <vertAlign val="superscript"/>
        <sz val="11"/>
        <rFont val="Calibri"/>
        <family val="2"/>
        <scheme val="minor"/>
      </rPr>
      <t>2</t>
    </r>
    <r>
      <rPr>
        <i/>
        <sz val="11"/>
        <rFont val="Calibri"/>
        <family val="2"/>
        <scheme val="minor"/>
      </rPr>
      <t>/[sum::w</t>
    </r>
    <r>
      <rPr>
        <i/>
        <vertAlign val="superscript"/>
        <sz val="11"/>
        <rFont val="Calibri"/>
        <family val="2"/>
        <scheme val="minor"/>
      </rPr>
      <t>2</t>
    </r>
    <r>
      <rPr>
        <i/>
        <sz val="11"/>
        <rFont val="Calibri"/>
        <family val="2"/>
        <scheme val="minor"/>
      </rPr>
      <t>]</t>
    </r>
  </si>
  <si>
    <t>Observed</t>
  </si>
  <si>
    <r>
      <t xml:space="preserve">x </t>
    </r>
    <r>
      <rPr>
        <sz val="11"/>
        <rFont val="Calibri"/>
        <family val="2"/>
        <scheme val="minor"/>
      </rPr>
      <t>(calculated based on Year(s))</t>
    </r>
  </si>
  <si>
    <r>
      <t xml:space="preserve">Year(s) </t>
    </r>
    <r>
      <rPr>
        <sz val="11"/>
        <rFont val="Calibri"/>
        <family val="2"/>
        <scheme val="minor"/>
      </rPr>
      <t>(use format YYYY or YYYY-YYYY)</t>
    </r>
  </si>
  <si>
    <t>Step 2: Enter descriptive data</t>
  </si>
  <si>
    <t>Select a projection year(s) in order to set a target.
The drop down list will auto-fill based on your entries for the row titled Year(s) above.</t>
  </si>
  <si>
    <r>
      <t>Select the correct measurement unit for appropriate validity checks (e.g., percentages must remain in 0</t>
    </r>
    <r>
      <rPr>
        <sz val="11"/>
        <rFont val="Calibri"/>
        <family val="2"/>
      </rPr>
      <t>–</t>
    </r>
    <r>
      <rPr>
        <i/>
        <sz val="11"/>
        <rFont val="Calibri"/>
        <family val="2"/>
        <scheme val="minor"/>
      </rPr>
      <t>100).</t>
    </r>
  </si>
  <si>
    <r>
      <t xml:space="preserve">Unit </t>
    </r>
    <r>
      <rPr>
        <i/>
        <sz val="11"/>
        <rFont val="Calibri"/>
        <family val="2"/>
        <scheme val="minor"/>
      </rPr>
      <t>(select one)</t>
    </r>
  </si>
  <si>
    <r>
      <t xml:space="preserve">Projection Year(s) </t>
    </r>
    <r>
      <rPr>
        <i/>
        <sz val="11"/>
        <rFont val="Calibri"/>
        <family val="2"/>
        <scheme val="minor"/>
      </rPr>
      <t>(select one)</t>
    </r>
  </si>
  <si>
    <r>
      <t xml:space="preserve">Baseline Year(s) </t>
    </r>
    <r>
      <rPr>
        <i/>
        <sz val="11"/>
        <rFont val="Calibri"/>
        <family val="2"/>
        <scheme val="minor"/>
      </rPr>
      <t>(select one)</t>
    </r>
  </si>
  <si>
    <r>
      <t>Desired Direction</t>
    </r>
    <r>
      <rPr>
        <sz val="11"/>
        <rFont val="Calibri"/>
        <family val="2"/>
        <scheme val="minor"/>
      </rPr>
      <t xml:space="preserve"> (select one)</t>
    </r>
  </si>
  <si>
    <t>Step 3: Review trend chart and candidate targets values</t>
  </si>
  <si>
    <r>
      <t xml:space="preserve">SE </t>
    </r>
    <r>
      <rPr>
        <sz val="11"/>
        <rFont val="Calibri"/>
        <family val="2"/>
        <scheme val="minor"/>
      </rPr>
      <t>(if available)</t>
    </r>
  </si>
  <si>
    <r>
      <t>Estimate (y)</t>
    </r>
    <r>
      <rPr>
        <sz val="11"/>
        <rFont val="Calibri"/>
        <family val="2"/>
        <scheme val="minor"/>
      </rPr>
      <t xml:space="preserve"> (use unrounded values if available)</t>
    </r>
  </si>
  <si>
    <t xml:space="preserve">Title: </t>
  </si>
  <si>
    <r>
      <t>Candidate 
target values</t>
    </r>
    <r>
      <rPr>
        <b/>
        <vertAlign val="superscript"/>
        <sz val="11"/>
        <rFont val="Calibri"/>
        <family val="2"/>
        <scheme val="minor"/>
      </rPr>
      <t>1</t>
    </r>
  </si>
  <si>
    <r>
      <t>Slope of linear trend</t>
    </r>
    <r>
      <rPr>
        <b/>
        <vertAlign val="superscript"/>
        <sz val="11"/>
        <rFont val="Calibri"/>
        <family val="2"/>
        <scheme val="minor"/>
      </rPr>
      <t>1</t>
    </r>
  </si>
  <si>
    <t>Reference tables: Do not edit</t>
  </si>
  <si>
    <t>Select the desired direction for appropriate validity checks (target is an improvement).</t>
  </si>
  <si>
    <r>
      <rPr>
        <vertAlign val="superscript"/>
        <sz val="11"/>
        <rFont val="Calibri"/>
        <family val="2"/>
        <scheme val="minor"/>
      </rPr>
      <t xml:space="preserve">1 </t>
    </r>
    <r>
      <rPr>
        <sz val="11"/>
        <rFont val="Calibri"/>
        <family val="2"/>
        <scheme val="minor"/>
      </rPr>
      <t xml:space="preserve">To learn more about how the candidate targets and linear trend is calculated refer to: Hubbard K, Talih M, Klein R, Huang D. Target-Setting Methods in Healthy People 2030. Healthy People Statistical Notes, no 28. </t>
    </r>
  </si>
  <si>
    <t>Hyattsville, MD: National Center for Health Statistics. 2020. Available from: https://www.cdc.gov/nchs/products/hp_pubs.htm#notes</t>
  </si>
  <si>
    <t>SE is available, with the unknown SE at the target year(s) being imputed using the SE at the baseline year(s).</t>
  </si>
  <si>
    <r>
      <rPr>
        <vertAlign val="superscript"/>
        <sz val="11"/>
        <rFont val="Calibri"/>
        <family val="2"/>
        <scheme val="minor"/>
      </rPr>
      <t>2</t>
    </r>
    <r>
      <rPr>
        <sz val="11"/>
        <rFont val="Calibri"/>
        <family val="2"/>
        <scheme val="minor"/>
      </rPr>
      <t xml:space="preserve"> Minimal statistical significance is calculated using a two-sided test and a 0.05 level of significance when the baseline</t>
    </r>
  </si>
  <si>
    <t>Note: Values calculated above are based on a one-sided prediction interval (90%, 75%, 67%, 50%, 33%, 25%, and 10%)</t>
  </si>
  <si>
    <r>
      <t xml:space="preserve">Step 1: Enter historical data and projection years </t>
    </r>
    <r>
      <rPr>
        <b/>
        <sz val="12"/>
        <color rgb="FFFF0000"/>
        <rFont val="Calibri"/>
        <family val="2"/>
        <scheme val="minor"/>
      </rPr>
      <t>(</t>
    </r>
    <r>
      <rPr>
        <sz val="12"/>
        <color rgb="FFFF0000"/>
        <rFont val="Calibri"/>
        <family val="2"/>
        <scheme val="minor"/>
      </rPr>
      <t>Keep the "*" in any unused cells. Cells with an "*" will not be included in the calculations below but a "blank" cell will be treated as a zero.)</t>
    </r>
  </si>
  <si>
    <r>
      <t>Minimal statistically significant change from baseline is</t>
    </r>
    <r>
      <rPr>
        <i/>
        <vertAlign val="superscript"/>
        <sz val="11"/>
        <color theme="2" tint="-0.499984740745262"/>
        <rFont val="Calibri"/>
        <family val="2"/>
        <scheme val="minor"/>
      </rPr>
      <t>2</t>
    </r>
    <r>
      <rPr>
        <i/>
        <sz val="11"/>
        <color theme="2" tint="-0.499984740745262"/>
        <rFont val="Calibri"/>
        <family val="2"/>
        <scheme val="minor"/>
      </rPr>
      <t>:</t>
    </r>
  </si>
  <si>
    <t>Percent</t>
  </si>
  <si>
    <t>Increase desired</t>
  </si>
  <si>
    <t>Ordinary LS</t>
  </si>
  <si>
    <t>Y</t>
  </si>
  <si>
    <t>Title: Example with SEs</t>
  </si>
  <si>
    <t>Title: Example without SEs</t>
  </si>
  <si>
    <t>2000-2001</t>
  </si>
  <si>
    <t>2002-2003</t>
  </si>
  <si>
    <t>2004-2005</t>
  </si>
  <si>
    <t>2006-2007</t>
  </si>
  <si>
    <t>2008-2009</t>
  </si>
  <si>
    <t>2010-2011</t>
  </si>
  <si>
    <t>2012-2013</t>
  </si>
  <si>
    <t>2014-2015</t>
  </si>
  <si>
    <t>2016-2017</t>
  </si>
  <si>
    <t>2018-2019</t>
  </si>
  <si>
    <t>2020-2021</t>
  </si>
  <si>
    <t>2022-2023</t>
  </si>
  <si>
    <t>2024-2025</t>
  </si>
  <si>
    <t>2026-2027</t>
  </si>
  <si>
    <t>2028-2029</t>
  </si>
  <si>
    <t>Decrease desired</t>
  </si>
  <si>
    <t>Weighted LS</t>
  </si>
  <si>
    <t>Q</t>
  </si>
  <si>
    <r>
      <rPr>
        <vertAlign val="superscript"/>
        <sz val="11"/>
        <rFont val="Calibri"/>
        <family val="2"/>
        <scheme val="minor"/>
      </rPr>
      <t xml:space="preserve">1 </t>
    </r>
    <r>
      <rPr>
        <sz val="11"/>
        <rFont val="Calibri"/>
        <family val="2"/>
        <scheme val="minor"/>
      </rPr>
      <t xml:space="preserve">To learn more about how the candidate targets and linear trend is calculated refer to: Hubbard K, Talih M, Klein R, Huang DT. Target-Setting Methods in Healthy People 2030. Healthy People Statistical Notes, no 28. </t>
    </r>
  </si>
  <si>
    <t>Background</t>
  </si>
  <si>
    <t>This tool was one of two tools developed by the Health Promotion Statistics Branch at NCHS for use in the development of targets for Healthy People 2030; it is now being provided for use by the general public.</t>
  </si>
  <si>
    <r>
      <t xml:space="preserve">To learn more about the methods and calculations refer to: </t>
    </r>
    <r>
      <rPr>
        <sz val="11"/>
        <color rgb="FF000000"/>
        <rFont val="Calibri"/>
        <family val="2"/>
        <scheme val="minor"/>
      </rPr>
      <t xml:space="preserve">Hubbard K, Talih M. Target-Setting Methods in Healthy People 2030. Healthy People Statistical Notes, no 28. Hyattsville, MD: National Center for Health Statistics. 2020. </t>
    </r>
    <r>
      <rPr>
        <sz val="11"/>
        <color theme="1"/>
        <rFont val="Calibri"/>
        <family val="2"/>
        <scheme val="minor"/>
      </rPr>
      <t xml:space="preserve">Available from: </t>
    </r>
  </si>
  <si>
    <t>Instructions</t>
  </si>
  <si>
    <r>
      <rPr>
        <b/>
        <sz val="11"/>
        <color theme="1"/>
        <rFont val="Calibri"/>
        <family val="2"/>
        <scheme val="minor"/>
      </rPr>
      <t>x</t>
    </r>
    <r>
      <rPr>
        <sz val="11"/>
        <color theme="1"/>
        <rFont val="Calibri"/>
        <family val="2"/>
        <scheme val="minor"/>
      </rPr>
      <t>:  These x-axis values do not need to be entered, as they are automatically calculated; for single years, the x-axis values are the same as the year, but for a range of years, the x-axis values are the median of each range.</t>
    </r>
  </si>
  <si>
    <t>Step 2:  Enter descriptive data.</t>
  </si>
  <si>
    <r>
      <rPr>
        <b/>
        <sz val="11"/>
        <color theme="1"/>
        <rFont val="Calibri"/>
        <family val="2"/>
        <scheme val="minor"/>
      </rPr>
      <t>Desired Direction:</t>
    </r>
    <r>
      <rPr>
        <sz val="11"/>
        <color theme="1"/>
        <rFont val="Calibri"/>
        <family val="2"/>
        <scheme val="minor"/>
      </rPr>
      <t xml:space="preserve">  Enter "Increase desired" or "Decrease desired".</t>
    </r>
  </si>
  <si>
    <t xml:space="preserve">  https://www.cdc.gov/nchs/products/hp_pubs.htm#notes</t>
  </si>
  <si>
    <t>The purpose of this tool is to provide candidate targets using a projection based on linear trend analysis.  Specifically, weighted or ordinary least squares is used to fit a trend line based on historical data, resulting in predicted values (that can be used as candidate targets) using up to seven confidence levels.</t>
  </si>
  <si>
    <r>
      <rPr>
        <b/>
        <sz val="11"/>
        <color theme="1"/>
        <rFont val="Calibri"/>
        <family val="2"/>
        <scheme val="minor"/>
      </rPr>
      <t>SE</t>
    </r>
    <r>
      <rPr>
        <sz val="11"/>
        <color theme="1"/>
        <rFont val="Calibri"/>
        <family val="2"/>
        <scheme val="minor"/>
      </rPr>
      <t>:  Enter the standard error for each estimate (or leave "*" if not available).</t>
    </r>
  </si>
  <si>
    <t xml:space="preserve">Step 1:  Enter historical data and projection years.  The table is prepopulated with “*” for all years, and any missing data points should remain as an “*”. </t>
  </si>
  <si>
    <r>
      <rPr>
        <b/>
        <sz val="11"/>
        <color theme="1"/>
        <rFont val="Calibri"/>
        <family val="2"/>
        <scheme val="minor"/>
      </rPr>
      <t>Year(s)</t>
    </r>
    <r>
      <rPr>
        <sz val="11"/>
        <color theme="1"/>
        <rFont val="Calibri"/>
        <family val="2"/>
        <scheme val="minor"/>
      </rPr>
      <t xml:space="preserve">:  Past and future data years should be entered in one of the following formats:  YYYY (a single year) or YYYY-YYYY (a range of years).  The tool will only project values for years entered in this table. For example, if the last year entered is 2030, that will be the furthest year for which a projection will be estimated. </t>
    </r>
  </si>
  <si>
    <r>
      <t xml:space="preserve">Estimate (y):  </t>
    </r>
    <r>
      <rPr>
        <sz val="11"/>
        <color theme="1"/>
        <rFont val="Calibri"/>
        <family val="2"/>
        <scheme val="minor"/>
      </rPr>
      <t>Users should enter estimates as unrounded values if possible (to improve the precision of the tool)</t>
    </r>
    <r>
      <rPr>
        <b/>
        <sz val="11"/>
        <color theme="1"/>
        <rFont val="Calibri"/>
        <family val="2"/>
        <scheme val="minor"/>
      </rPr>
      <t xml:space="preserve">.  </t>
    </r>
    <r>
      <rPr>
        <sz val="11"/>
        <color theme="1"/>
        <rFont val="Calibri"/>
        <family val="2"/>
        <scheme val="minor"/>
      </rPr>
      <t>For years in the future leave the cell with an “*”.</t>
    </r>
  </si>
  <si>
    <r>
      <t xml:space="preserve">Projection Year(s):  </t>
    </r>
    <r>
      <rPr>
        <sz val="11"/>
        <color theme="1"/>
        <rFont val="Calibri"/>
        <family val="2"/>
        <scheme val="minor"/>
      </rPr>
      <t>Enter the desired projection year (or range of years) from the dropdown; note that only years entered in Step 1 will be available for selection.</t>
    </r>
  </si>
  <si>
    <r>
      <t xml:space="preserve">Least Squares Fit:  </t>
    </r>
    <r>
      <rPr>
        <sz val="11"/>
        <color theme="1"/>
        <rFont val="Calibri"/>
        <family val="2"/>
        <scheme val="minor"/>
      </rPr>
      <t xml:space="preserve">Weighted least squares is recommended whenever standard errors are available, while ordinary least squares should be used when standard errors are not available. </t>
    </r>
  </si>
  <si>
    <r>
      <rPr>
        <sz val="11"/>
        <color theme="1"/>
        <rFont val="Calibri"/>
        <family val="2"/>
        <scheme val="minor"/>
      </rPr>
      <t>i.</t>
    </r>
    <r>
      <rPr>
        <sz val="7"/>
        <color theme="1"/>
        <rFont val="Calibri"/>
        <family val="2"/>
        <scheme val="minor"/>
      </rPr>
      <t xml:space="preserve">    </t>
    </r>
    <r>
      <rPr>
        <sz val="11"/>
        <color theme="1"/>
        <rFont val="Calibri"/>
        <family val="2"/>
        <scheme val="minor"/>
      </rPr>
      <t xml:space="preserve">If #N/A labels are displaying on the x-axis, follow the instructions to remove the #N/A labels as needed. </t>
    </r>
  </si>
  <si>
    <r>
      <rPr>
        <sz val="11"/>
        <color theme="1"/>
        <rFont val="Calibri"/>
        <family val="2"/>
        <scheme val="minor"/>
      </rPr>
      <t>ii.</t>
    </r>
    <r>
      <rPr>
        <sz val="7"/>
        <color theme="1"/>
        <rFont val="Calibri"/>
        <family val="2"/>
        <scheme val="minor"/>
      </rPr>
      <t xml:space="preserve">    </t>
    </r>
    <r>
      <rPr>
        <sz val="11"/>
        <color theme="1"/>
        <rFont val="Calibri"/>
        <family val="2"/>
        <scheme val="minor"/>
      </rPr>
      <t>Visually inspect the projection as well as the 10%, 25%, 33%, 67%, 75%, and 90% one-sided prediction intervals. (Only one-sided prediction intervals are required for target setting.)</t>
    </r>
  </si>
  <si>
    <r>
      <t>a.</t>
    </r>
    <r>
      <rPr>
        <sz val="7"/>
        <color theme="1"/>
        <rFont val="Calibri"/>
        <family val="2"/>
        <scheme val="minor"/>
      </rPr>
      <t xml:space="preserve">    </t>
    </r>
    <r>
      <rPr>
        <sz val="11"/>
        <color theme="1"/>
        <rFont val="Calibri"/>
        <family val="2"/>
        <scheme val="minor"/>
      </rPr>
      <t>Trend Chart</t>
    </r>
  </si>
  <si>
    <r>
      <t>b.</t>
    </r>
    <r>
      <rPr>
        <sz val="7"/>
        <color theme="1"/>
        <rFont val="Calibri"/>
        <family val="2"/>
        <scheme val="minor"/>
      </rPr>
      <t xml:space="preserve">    </t>
    </r>
    <r>
      <rPr>
        <sz val="11"/>
        <color theme="1"/>
        <rFont val="Calibri"/>
        <family val="2"/>
        <scheme val="minor"/>
      </rPr>
      <t>Candidate target values table</t>
    </r>
  </si>
  <si>
    <r>
      <t>c.</t>
    </r>
    <r>
      <rPr>
        <sz val="7"/>
        <color theme="1"/>
        <rFont val="Calibri"/>
        <family val="2"/>
        <scheme val="minor"/>
      </rPr>
      <t xml:space="preserve">    </t>
    </r>
    <r>
      <rPr>
        <sz val="11"/>
        <color theme="1"/>
        <rFont val="Calibri"/>
        <family val="2"/>
        <scheme val="minor"/>
      </rPr>
      <t>Slope of linear trend</t>
    </r>
  </si>
  <si>
    <t>i.   Evaluate whether the trend is significant. If 0 is in the 95% CI, or equivalently, the p-value is greater than 0.05, then the trend is not significantly different from 0.</t>
  </si>
  <si>
    <r>
      <rPr>
        <sz val="11"/>
        <color theme="1"/>
        <rFont val="Calibri"/>
        <family val="2"/>
        <scheme val="minor"/>
      </rPr>
      <t>i.</t>
    </r>
    <r>
      <rPr>
        <sz val="7"/>
        <color theme="1"/>
        <rFont val="Calibri"/>
        <family val="2"/>
        <scheme val="minor"/>
      </rPr>
      <t xml:space="preserve">    </t>
    </r>
    <r>
      <rPr>
        <sz val="11"/>
        <color theme="1"/>
        <rFont val="Calibri"/>
        <family val="2"/>
        <scheme val="minor"/>
      </rPr>
      <t xml:space="preserve">Candidate target values are calculated from the projected value as well as the 10%, 25%, 33%, 67%, 75%, and 90% one-sided prediction intervals for the desired target year(s) entered.  </t>
    </r>
  </si>
  <si>
    <t>Step 4:  Select a target.</t>
  </si>
  <si>
    <r>
      <t xml:space="preserve">Unit:  </t>
    </r>
    <r>
      <rPr>
        <sz val="11"/>
        <color theme="1"/>
        <rFont val="Calibri"/>
        <family val="2"/>
        <scheme val="minor"/>
      </rPr>
      <t>Enter "Percent" or "Other" as the unit of measure.</t>
    </r>
    <r>
      <rPr>
        <b/>
        <sz val="11"/>
        <color theme="1"/>
        <rFont val="Calibri"/>
        <family val="2"/>
        <scheme val="minor"/>
      </rPr>
      <t xml:space="preserve"> </t>
    </r>
    <r>
      <rPr>
        <sz val="11"/>
        <color theme="1"/>
        <rFont val="Calibri"/>
        <family val="2"/>
        <scheme val="minor"/>
      </rPr>
      <t xml:space="preserve"> If "Percent" is selected, candidate targets below 0% or above 100% will be eliminated from consideration. Otherwise, all non-negative candidate targets will be considered.</t>
    </r>
  </si>
  <si>
    <r>
      <rPr>
        <sz val="11"/>
        <color theme="1"/>
        <rFont val="Calibri"/>
        <family val="2"/>
        <scheme val="minor"/>
      </rPr>
      <t>i.</t>
    </r>
    <r>
      <rPr>
        <sz val="7"/>
        <color theme="1"/>
        <rFont val="Calibri"/>
        <family val="2"/>
        <scheme val="minor"/>
      </rPr>
      <t xml:space="preserve">    </t>
    </r>
    <r>
      <rPr>
        <sz val="11"/>
        <color theme="1"/>
        <rFont val="Calibri"/>
        <family val="2"/>
        <scheme val="minor"/>
      </rPr>
      <t xml:space="preserve">Is there evidence to support any of the proposed candidate targets? </t>
    </r>
  </si>
  <si>
    <r>
      <rPr>
        <sz val="11"/>
        <color theme="1"/>
        <rFont val="Calibri"/>
        <family val="2"/>
        <scheme val="minor"/>
      </rPr>
      <t>ii.</t>
    </r>
    <r>
      <rPr>
        <sz val="7"/>
        <color theme="1"/>
        <rFont val="Calibri"/>
        <family val="2"/>
        <scheme val="minor"/>
      </rPr>
      <t xml:space="preserve">    </t>
    </r>
    <r>
      <rPr>
        <sz val="11"/>
        <color theme="1"/>
        <rFont val="Calibri"/>
        <family val="2"/>
        <scheme val="minor"/>
      </rPr>
      <t>Does the historical data have a change in trend?</t>
    </r>
  </si>
  <si>
    <r>
      <rPr>
        <sz val="11"/>
        <color theme="1"/>
        <rFont val="Calibri"/>
        <family val="2"/>
        <scheme val="minor"/>
      </rPr>
      <t>i.</t>
    </r>
    <r>
      <rPr>
        <sz val="7"/>
        <color theme="1"/>
        <rFont val="Calibri"/>
        <family val="2"/>
        <scheme val="minor"/>
      </rPr>
      <t xml:space="preserve">    </t>
    </r>
    <r>
      <rPr>
        <sz val="11"/>
        <color theme="1"/>
        <rFont val="Calibri"/>
        <family val="2"/>
        <scheme val="minor"/>
      </rPr>
      <t xml:space="preserve">When the </t>
    </r>
    <r>
      <rPr>
        <u/>
        <sz val="11"/>
        <color theme="1"/>
        <rFont val="Calibri"/>
        <family val="2"/>
        <scheme val="minor"/>
      </rPr>
      <t>trend is decreasing</t>
    </r>
    <r>
      <rPr>
        <sz val="11"/>
        <color theme="1"/>
        <rFont val="Calibri"/>
        <family val="2"/>
        <scheme val="minor"/>
      </rPr>
      <t>, the only validity check implemented is to check if any of the candidate target values are negative; any such values will be denoted as such.</t>
    </r>
  </si>
  <si>
    <r>
      <rPr>
        <sz val="11"/>
        <color theme="1"/>
        <rFont val="Calibri"/>
        <family val="2"/>
        <scheme val="minor"/>
      </rPr>
      <t>ii.</t>
    </r>
    <r>
      <rPr>
        <sz val="7"/>
        <color theme="1"/>
        <rFont val="Calibri"/>
        <family val="2"/>
        <scheme val="minor"/>
      </rPr>
      <t xml:space="preserve">    </t>
    </r>
    <r>
      <rPr>
        <sz val="11"/>
        <color theme="1"/>
        <rFont val="Calibri"/>
        <family val="2"/>
        <scheme val="minor"/>
      </rPr>
      <t xml:space="preserve">When the </t>
    </r>
    <r>
      <rPr>
        <u/>
        <sz val="11"/>
        <color theme="1"/>
        <rFont val="Calibri"/>
        <family val="2"/>
        <scheme val="minor"/>
      </rPr>
      <t>trend is increasing</t>
    </r>
    <r>
      <rPr>
        <sz val="11"/>
        <color theme="1"/>
        <rFont val="Calibri"/>
        <family val="2"/>
        <scheme val="minor"/>
      </rPr>
      <t>, the only validity check implemented is to check that percentages do not exceed 100%; any such values will be denoted as such.</t>
    </r>
  </si>
  <si>
    <r>
      <t>a.</t>
    </r>
    <r>
      <rPr>
        <sz val="7"/>
        <color theme="1"/>
        <rFont val="Calibri"/>
        <family val="2"/>
        <scheme val="minor"/>
      </rPr>
      <t xml:space="preserve">    </t>
    </r>
    <r>
      <rPr>
        <sz val="11"/>
        <color theme="1"/>
        <rFont val="Calibri"/>
        <family val="2"/>
        <scheme val="minor"/>
      </rPr>
      <t xml:space="preserve">The trend analysis tool does not fully test for the face validity of projected targets. </t>
    </r>
  </si>
  <si>
    <r>
      <t>b.</t>
    </r>
    <r>
      <rPr>
        <sz val="7"/>
        <color theme="1"/>
        <rFont val="Calibri"/>
        <family val="2"/>
        <scheme val="minor"/>
      </rPr>
      <t xml:space="preserve">     </t>
    </r>
    <r>
      <rPr>
        <sz val="11"/>
        <color theme="1"/>
        <rFont val="Calibri"/>
        <family val="2"/>
        <scheme val="minor"/>
      </rPr>
      <t>Possible considerations to determine which target should be selected include:</t>
    </r>
  </si>
  <si>
    <t xml:space="preserve">This tool is contained in an Excel spreadsheet; the entire file can be replicated (copied) as needed rather than copying the tab within the same worksheet.  The tool contains two examples for reference.  </t>
  </si>
  <si>
    <r>
      <t xml:space="preserve">Baseline Year(s):  </t>
    </r>
    <r>
      <rPr>
        <sz val="11"/>
        <color theme="1"/>
        <rFont val="Calibri"/>
        <family val="2"/>
        <scheme val="minor"/>
      </rPr>
      <t>The baseline year(s) is generally the latest available data year(s).</t>
    </r>
  </si>
  <si>
    <r>
      <t>c.</t>
    </r>
    <r>
      <rPr>
        <sz val="7"/>
        <color theme="1"/>
        <rFont val="Calibri"/>
        <family val="2"/>
        <scheme val="minor"/>
      </rPr>
      <t xml:space="preserve">    </t>
    </r>
    <r>
      <rPr>
        <sz val="11"/>
        <color theme="1"/>
        <rFont val="Calibri"/>
        <family val="2"/>
        <scheme val="minor"/>
      </rPr>
      <t>If the tool fails to find a suitable candidate target value, or if the trend is opposite to the desired direction, the user should consider other target-setting methods, including (but not limited to) percent improvement or MSS or maintain baseline. The baseline value is provided in the candidate target table for reference.</t>
    </r>
  </si>
  <si>
    <r>
      <t xml:space="preserve">To learn more about the methods and calculations in the tool, refer to: </t>
    </r>
    <r>
      <rPr>
        <sz val="11"/>
        <color rgb="FF000000"/>
        <rFont val="Calibri"/>
        <family val="2"/>
        <scheme val="minor"/>
      </rPr>
      <t xml:space="preserve">Hubbard K, Talih M, Klein RJ, Huang DT. Target-Setting Methods in Healthy People 2030. Healthy People Statistical Notes, no 28. Hyattsville, MD: National Center for Health Statistics. 2020. </t>
    </r>
    <r>
      <rPr>
        <sz val="11"/>
        <color theme="1"/>
        <rFont val="Calibri"/>
        <family val="2"/>
        <scheme val="minor"/>
      </rPr>
      <t xml:space="preserve">Available from: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</si>
</sst>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38"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i/>
      <sz val="11"/>
      <name val="Calibri"/>
      <family val="2"/>
      <scheme val="minor"/>
    </font>
    <font>
      <sz val="11"/>
      <name val="Calibri"/>
      <family val="2"/>
    </font>
    <font>
      <b/>
      <i/>
      <sz val="11"/>
      <color rgb="FFFF0000"/>
      <name val="Calibri"/>
      <family val="2"/>
      <scheme val="minor"/>
    </font>
    <font>
      <b/>
      <sz val="11"/>
      <color theme="7" tint="-0.249977111117893"/>
      <name val="Calibri"/>
      <family val="2"/>
      <scheme val="minor"/>
    </font>
    <font>
      <b/>
      <sz val="12"/>
      <color rgb="FFFF0000"/>
      <name val="Calibri"/>
      <family val="2"/>
      <scheme val="minor"/>
    </font>
    <font>
      <b/>
      <sz val="11"/>
      <color theme="7" tint="-0.499984740745262"/>
      <name val="Calibri"/>
      <family val="2"/>
      <scheme val="minor"/>
    </font>
    <font>
      <b/>
      <sz val="11"/>
      <color theme="5" tint="-0.249977111117893"/>
      <name val="Calibri"/>
      <family val="2"/>
      <scheme val="minor"/>
    </font>
    <font>
      <i/>
      <sz val="11"/>
      <color theme="2" tint="-0.499984740745262"/>
      <name val="Calibri"/>
      <family val="2"/>
      <scheme val="minor"/>
    </font>
    <font>
      <b/>
      <sz val="11"/>
      <color theme="2" tint="-0.499984740745262"/>
      <name val="Calibri"/>
      <family val="2"/>
      <scheme val="minor"/>
    </font>
    <font>
      <b/>
      <sz val="11"/>
      <color rgb="FFFF0000"/>
      <name val="Calibri"/>
      <family val="2"/>
      <scheme val="minor"/>
    </font>
    <font>
      <i/>
      <sz val="11"/>
      <color theme="0" tint="-4.9989318521683403E-2"/>
      <name val="Calibri"/>
      <family val="2"/>
      <scheme val="minor"/>
    </font>
    <font>
      <b/>
      <u/>
      <sz val="11"/>
      <name val="Calibri"/>
      <family val="2"/>
      <scheme val="minor"/>
    </font>
    <font>
      <i/>
      <sz val="11"/>
      <name val="Calibri"/>
      <family val="2"/>
    </font>
    <font>
      <i/>
      <vertAlign val="superscript"/>
      <sz val="11"/>
      <name val="Calibri"/>
      <family val="2"/>
      <scheme val="minor"/>
    </font>
    <font>
      <i/>
      <u/>
      <sz val="11"/>
      <name val="Calibri"/>
      <family val="2"/>
      <scheme val="minor"/>
    </font>
    <font>
      <b/>
      <i/>
      <sz val="11"/>
      <name val="Calibri"/>
      <family val="2"/>
      <scheme val="minor"/>
    </font>
    <font>
      <u/>
      <sz val="11"/>
      <name val="Calibri"/>
      <family val="2"/>
      <scheme val="minor"/>
    </font>
    <font>
      <b/>
      <sz val="11"/>
      <color rgb="FF636363"/>
      <name val="Calibri"/>
      <family val="2"/>
      <scheme val="minor"/>
    </font>
    <font>
      <sz val="11"/>
      <color rgb="FFFF0000"/>
      <name val="Calibri"/>
      <family val="2"/>
      <scheme val="minor"/>
    </font>
    <font>
      <b/>
      <sz val="12"/>
      <name val="Calibri"/>
      <family val="2"/>
      <scheme val="minor"/>
    </font>
    <font>
      <sz val="11"/>
      <color theme="5" tint="0.59999389629810485"/>
      <name val="Calibri"/>
      <family val="2"/>
      <scheme val="minor"/>
    </font>
    <font>
      <b/>
      <vertAlign val="superscript"/>
      <sz val="11"/>
      <name val="Calibri"/>
      <family val="2"/>
      <scheme val="minor"/>
    </font>
    <font>
      <vertAlign val="superscript"/>
      <sz val="11"/>
      <name val="Calibri"/>
      <family val="2"/>
      <scheme val="minor"/>
    </font>
    <font>
      <i/>
      <vertAlign val="superscript"/>
      <sz val="11"/>
      <color theme="2" tint="-0.499984740745262"/>
      <name val="Calibri"/>
      <family val="2"/>
      <scheme val="minor"/>
    </font>
    <font>
      <sz val="11"/>
      <color theme="9"/>
      <name val="Calibri"/>
      <family val="2"/>
      <scheme val="minor"/>
    </font>
    <font>
      <b/>
      <sz val="11"/>
      <color theme="9"/>
      <name val="Calibri"/>
      <family val="2"/>
      <scheme val="minor"/>
    </font>
    <font>
      <sz val="12"/>
      <color rgb="FFFF0000"/>
      <name val="Calibri"/>
      <family val="2"/>
      <scheme val="minor"/>
    </font>
    <font>
      <sz val="11"/>
      <color rgb="FF000000"/>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
      <sz val="11"/>
      <color theme="10"/>
      <name val="Calibri"/>
      <family val="2"/>
      <scheme val="minor"/>
    </font>
    <font>
      <sz val="7"/>
      <color theme="1"/>
      <name val="Calibri"/>
      <family val="2"/>
      <scheme val="minor"/>
    </font>
    <font>
      <u/>
      <sz val="11"/>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33" fillId="0" borderId="0" applyNumberFormat="0" applyFill="0" applyBorder="0" applyAlignment="0" applyProtection="0"/>
  </cellStyleXfs>
  <cellXfs count="164">
    <xf numFmtId="0" fontId="0" fillId="0" borderId="0" xfId="0"/>
    <xf numFmtId="0" fontId="2" fillId="2" borderId="0" xfId="0" applyFont="1" applyFill="1" applyProtection="1"/>
    <xf numFmtId="0" fontId="3" fillId="2" borderId="0" xfId="0" applyFont="1" applyFill="1" applyProtection="1"/>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xf>
    <xf numFmtId="0" fontId="2" fillId="2" borderId="0" xfId="0" applyFont="1" applyFill="1" applyAlignment="1" applyProtection="1">
      <alignment horizontal="center" vertical="center"/>
    </xf>
    <xf numFmtId="164" fontId="3" fillId="0" borderId="0" xfId="0" applyNumberFormat="1" applyFont="1" applyFill="1" applyBorder="1" applyAlignment="1" applyProtection="1">
      <alignment horizontal="center" vertical="center"/>
      <protection locked="0"/>
    </xf>
    <xf numFmtId="164" fontId="3" fillId="0" borderId="6" xfId="0" applyNumberFormat="1" applyFont="1" applyFill="1" applyBorder="1" applyAlignment="1" applyProtection="1">
      <alignment horizontal="center" vertical="center"/>
      <protection locked="0"/>
    </xf>
    <xf numFmtId="165" fontId="3" fillId="0" borderId="1" xfId="0" applyNumberFormat="1" applyFont="1" applyFill="1" applyBorder="1" applyAlignment="1" applyProtection="1">
      <alignment horizontal="center" vertical="center"/>
      <protection locked="0"/>
    </xf>
    <xf numFmtId="165" fontId="3" fillId="0" borderId="8" xfId="0" applyNumberFormat="1" applyFont="1" applyFill="1" applyBorder="1" applyAlignment="1" applyProtection="1">
      <alignment horizontal="center" vertical="center"/>
      <protection locked="0"/>
    </xf>
    <xf numFmtId="0" fontId="3" fillId="2" borderId="0" xfId="0" applyFont="1" applyFill="1" applyAlignment="1" applyProtection="1">
      <alignment horizontal="center"/>
    </xf>
    <xf numFmtId="0" fontId="2" fillId="0" borderId="9"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xf>
    <xf numFmtId="0" fontId="2" fillId="0" borderId="9" xfId="0" applyFont="1" applyFill="1" applyBorder="1" applyAlignment="1" applyProtection="1">
      <alignment horizontal="center" vertical="center" wrapText="1"/>
      <protection locked="0"/>
    </xf>
    <xf numFmtId="0" fontId="3" fillId="2" borderId="0" xfId="0" applyFont="1" applyFill="1" applyBorder="1" applyAlignment="1" applyProtection="1">
      <alignment vertical="center"/>
    </xf>
    <xf numFmtId="0" fontId="3" fillId="2" borderId="0" xfId="0" applyFont="1" applyFill="1" applyBorder="1" applyProtection="1"/>
    <xf numFmtId="0" fontId="8" fillId="2" borderId="0" xfId="0" applyFont="1" applyFill="1" applyBorder="1" applyAlignment="1" applyProtection="1"/>
    <xf numFmtId="0" fontId="4" fillId="2" borderId="0" xfId="0" applyFont="1" applyFill="1" applyProtection="1"/>
    <xf numFmtId="0" fontId="3" fillId="2" borderId="0" xfId="0" applyFont="1" applyFill="1" applyAlignment="1" applyProtection="1">
      <alignment horizontal="right"/>
    </xf>
    <xf numFmtId="0" fontId="14" fillId="2" borderId="0" xfId="0" applyFont="1" applyFill="1" applyAlignment="1" applyProtection="1">
      <alignment horizontal="right"/>
    </xf>
    <xf numFmtId="164" fontId="14" fillId="2" borderId="0" xfId="0" applyNumberFormat="1" applyFont="1" applyFill="1" applyAlignment="1" applyProtection="1">
      <alignment horizontal="right"/>
    </xf>
    <xf numFmtId="0" fontId="15" fillId="2" borderId="0" xfId="0" applyFont="1" applyFill="1" applyProtection="1"/>
    <xf numFmtId="0" fontId="4" fillId="2" borderId="0" xfId="0" applyFont="1" applyFill="1" applyAlignment="1" applyProtection="1">
      <alignment horizontal="center"/>
    </xf>
    <xf numFmtId="165" fontId="3" fillId="2" borderId="0" xfId="0" applyNumberFormat="1" applyFont="1" applyFill="1" applyAlignment="1" applyProtection="1">
      <alignment horizontal="center" vertical="center"/>
    </xf>
    <xf numFmtId="164" fontId="3" fillId="2" borderId="0" xfId="0" applyNumberFormat="1" applyFont="1" applyFill="1" applyAlignment="1" applyProtection="1">
      <alignment horizontal="center" vertical="center"/>
    </xf>
    <xf numFmtId="0" fontId="18" fillId="2" borderId="0" xfId="0" applyFont="1" applyFill="1" applyAlignment="1" applyProtection="1">
      <alignment horizontal="left" indent="2"/>
    </xf>
    <xf numFmtId="0" fontId="18" fillId="2" borderId="0" xfId="0" applyFont="1" applyFill="1" applyProtection="1"/>
    <xf numFmtId="164" fontId="4" fillId="2" borderId="0" xfId="0" applyNumberFormat="1" applyFont="1" applyFill="1" applyAlignment="1" applyProtection="1">
      <alignment horizontal="center" vertical="center"/>
    </xf>
    <xf numFmtId="11" fontId="3" fillId="2" borderId="0" xfId="0" applyNumberFormat="1" applyFont="1" applyFill="1" applyAlignment="1" applyProtection="1">
      <alignment horizontal="center" vertical="center"/>
    </xf>
    <xf numFmtId="165" fontId="4" fillId="2" borderId="0" xfId="0" applyNumberFormat="1" applyFont="1" applyFill="1" applyAlignment="1" applyProtection="1">
      <alignment horizontal="center" vertical="center"/>
    </xf>
    <xf numFmtId="165" fontId="3" fillId="2" borderId="0" xfId="0" applyNumberFormat="1" applyFont="1" applyFill="1" applyAlignment="1" applyProtection="1">
      <alignment horizontal="center"/>
    </xf>
    <xf numFmtId="0" fontId="20" fillId="2" borderId="0" xfId="0" applyFont="1" applyFill="1" applyProtection="1"/>
    <xf numFmtId="0" fontId="4" fillId="2" borderId="0" xfId="0" applyFont="1" applyFill="1" applyAlignment="1" applyProtection="1">
      <alignment horizontal="right"/>
    </xf>
    <xf numFmtId="1" fontId="3" fillId="2" borderId="0" xfId="0" applyNumberFormat="1" applyFont="1" applyFill="1" applyAlignment="1" applyProtection="1">
      <alignment horizontal="center" vertical="center"/>
    </xf>
    <xf numFmtId="0" fontId="3" fillId="0" borderId="2" xfId="0" applyFont="1" applyFill="1" applyBorder="1" applyAlignment="1" applyProtection="1">
      <alignment horizontal="center" vertical="center"/>
      <protection locked="0"/>
    </xf>
    <xf numFmtId="164" fontId="3" fillId="0" borderId="5" xfId="0" applyNumberFormat="1" applyFont="1" applyFill="1" applyBorder="1" applyAlignment="1" applyProtection="1">
      <alignment horizontal="center" vertical="center"/>
      <protection locked="0"/>
    </xf>
    <xf numFmtId="165" fontId="3" fillId="0" borderId="7" xfId="0" applyNumberFormat="1" applyFont="1" applyFill="1" applyBorder="1" applyAlignment="1" applyProtection="1">
      <alignment horizontal="center" vertical="center"/>
      <protection locked="0"/>
    </xf>
    <xf numFmtId="0" fontId="4" fillId="2" borderId="0" xfId="0" applyFont="1" applyFill="1" applyBorder="1" applyAlignment="1" applyProtection="1"/>
    <xf numFmtId="0" fontId="2" fillId="2" borderId="0" xfId="0" applyFont="1" applyFill="1" applyAlignment="1" applyProtection="1">
      <alignment vertical="top" wrapText="1"/>
    </xf>
    <xf numFmtId="0" fontId="2" fillId="2" borderId="0" xfId="0" applyFont="1" applyFill="1" applyAlignment="1" applyProtection="1">
      <alignment horizontal="right" vertical="center"/>
    </xf>
    <xf numFmtId="0" fontId="2" fillId="2" borderId="0" xfId="0" applyFont="1" applyFill="1" applyAlignment="1" applyProtection="1">
      <alignment horizontal="right" vertical="center" wrapText="1"/>
    </xf>
    <xf numFmtId="0" fontId="2" fillId="2" borderId="0" xfId="0" applyFont="1" applyFill="1"/>
    <xf numFmtId="0" fontId="22" fillId="2" borderId="0" xfId="0" applyFont="1" applyFill="1" applyAlignment="1" applyProtection="1">
      <alignment horizontal="left"/>
    </xf>
    <xf numFmtId="0" fontId="22" fillId="2" borderId="0" xfId="0" applyFont="1" applyFill="1" applyProtection="1"/>
    <xf numFmtId="0" fontId="23" fillId="2" borderId="0" xfId="0" applyFont="1" applyFill="1" applyProtection="1"/>
    <xf numFmtId="0" fontId="23" fillId="2" borderId="0" xfId="0" applyFont="1" applyFill="1" applyAlignment="1" applyProtection="1"/>
    <xf numFmtId="0" fontId="3" fillId="2" borderId="0" xfId="0" applyFont="1" applyFill="1" applyBorder="1" applyAlignment="1" applyProtection="1">
      <alignment vertical="top"/>
    </xf>
    <xf numFmtId="0" fontId="3" fillId="2" borderId="6" xfId="0" applyFont="1" applyFill="1" applyBorder="1" applyAlignment="1" applyProtection="1">
      <alignment vertical="top"/>
    </xf>
    <xf numFmtId="0" fontId="3" fillId="2" borderId="15" xfId="0" applyFont="1" applyFill="1" applyBorder="1" applyProtection="1"/>
    <xf numFmtId="0" fontId="24" fillId="2" borderId="0" xfId="0" applyFont="1" applyFill="1" applyAlignment="1" applyProtection="1">
      <alignment horizontal="left"/>
    </xf>
    <xf numFmtId="0" fontId="24" fillId="2" borderId="0" xfId="0" applyFont="1" applyFill="1"/>
    <xf numFmtId="0" fontId="2" fillId="2" borderId="0" xfId="0" applyFont="1" applyFill="1" applyAlignment="1" applyProtection="1">
      <alignment horizontal="right" wrapText="1"/>
    </xf>
    <xf numFmtId="0" fontId="2" fillId="2" borderId="0" xfId="0" applyFont="1" applyFill="1" applyAlignment="1" applyProtection="1">
      <alignment horizontal="right"/>
    </xf>
    <xf numFmtId="0" fontId="3" fillId="2" borderId="0" xfId="0" applyFont="1" applyFill="1" applyProtection="1">
      <protection hidden="1"/>
    </xf>
    <xf numFmtId="0" fontId="3" fillId="2" borderId="0" xfId="0" applyFont="1" applyFill="1" applyAlignment="1" applyProtection="1">
      <alignment horizontal="right"/>
      <protection hidden="1"/>
    </xf>
    <xf numFmtId="164" fontId="3" fillId="2" borderId="0" xfId="0" applyNumberFormat="1" applyFont="1" applyFill="1" applyProtection="1">
      <protection hidden="1"/>
    </xf>
    <xf numFmtId="0" fontId="14" fillId="2" borderId="0" xfId="0" applyFont="1" applyFill="1" applyProtection="1">
      <protection hidden="1"/>
    </xf>
    <xf numFmtId="0" fontId="3" fillId="2" borderId="0" xfId="0" applyFont="1" applyFill="1" applyAlignment="1" applyProtection="1">
      <alignment horizontal="center"/>
      <protection hidden="1"/>
    </xf>
    <xf numFmtId="0" fontId="4" fillId="2" borderId="0" xfId="0" applyFont="1" applyFill="1" applyAlignment="1" applyProtection="1">
      <alignment horizontal="center"/>
      <protection hidden="1"/>
    </xf>
    <xf numFmtId="0" fontId="3" fillId="2" borderId="0" xfId="0" applyFont="1" applyFill="1" applyAlignment="1" applyProtection="1">
      <alignment horizontal="center" vertical="center"/>
      <protection hidden="1"/>
    </xf>
    <xf numFmtId="165" fontId="3" fillId="2" borderId="0" xfId="0" applyNumberFormat="1" applyFont="1" applyFill="1" applyAlignment="1" applyProtection="1">
      <alignment horizontal="center" vertical="center"/>
      <protection hidden="1"/>
    </xf>
    <xf numFmtId="0" fontId="16" fillId="2" borderId="0" xfId="0" applyFont="1" applyFill="1" applyAlignment="1" applyProtection="1">
      <alignment horizontal="center"/>
      <protection hidden="1"/>
    </xf>
    <xf numFmtId="164" fontId="3" fillId="2" borderId="0" xfId="0" applyNumberFormat="1" applyFont="1" applyFill="1" applyAlignment="1" applyProtection="1">
      <alignment horizontal="center" vertical="center"/>
      <protection hidden="1"/>
    </xf>
    <xf numFmtId="166" fontId="4" fillId="2" borderId="0" xfId="1" applyNumberFormat="1" applyFont="1" applyFill="1" applyAlignment="1" applyProtection="1">
      <alignment horizontal="right" vertical="center"/>
      <protection hidden="1"/>
    </xf>
    <xf numFmtId="166" fontId="19" fillId="2" borderId="0" xfId="1" applyNumberFormat="1" applyFont="1" applyFill="1" applyAlignment="1" applyProtection="1">
      <alignment horizontal="right" vertical="center"/>
      <protection hidden="1"/>
    </xf>
    <xf numFmtId="164" fontId="2" fillId="2" borderId="0" xfId="0" applyNumberFormat="1" applyFont="1" applyFill="1" applyAlignment="1" applyProtection="1">
      <alignment horizontal="center" vertical="center"/>
      <protection hidden="1"/>
    </xf>
    <xf numFmtId="0" fontId="4" fillId="2" borderId="0" xfId="0" applyFont="1" applyFill="1" applyAlignment="1" applyProtection="1">
      <alignment horizontal="right" vertical="center"/>
      <protection hidden="1"/>
    </xf>
    <xf numFmtId="9" fontId="4" fillId="2" borderId="0" xfId="1" applyFont="1" applyFill="1" applyAlignment="1" applyProtection="1">
      <alignment horizontal="right" vertical="center"/>
      <protection hidden="1"/>
    </xf>
    <xf numFmtId="9" fontId="19" fillId="2" borderId="0" xfId="1" applyFont="1" applyFill="1" applyAlignment="1" applyProtection="1">
      <alignment horizontal="right"/>
      <protection hidden="1"/>
    </xf>
    <xf numFmtId="0" fontId="18" fillId="2" borderId="0" xfId="0" applyFont="1" applyFill="1" applyAlignment="1" applyProtection="1">
      <alignment horizontal="center"/>
      <protection hidden="1"/>
    </xf>
    <xf numFmtId="166" fontId="4" fillId="2" borderId="0" xfId="0" applyNumberFormat="1" applyFont="1" applyFill="1" applyAlignment="1" applyProtection="1">
      <alignment horizontal="right" vertical="center"/>
      <protection hidden="1"/>
    </xf>
    <xf numFmtId="166" fontId="19" fillId="2" borderId="0" xfId="0" applyNumberFormat="1" applyFont="1" applyFill="1" applyAlignment="1" applyProtection="1">
      <alignment horizontal="right" vertical="center"/>
      <protection hidden="1"/>
    </xf>
    <xf numFmtId="9" fontId="19" fillId="2" borderId="0" xfId="1" applyFont="1" applyFill="1" applyAlignment="1" applyProtection="1">
      <alignment horizontal="right" vertical="center"/>
      <protection hidden="1"/>
    </xf>
    <xf numFmtId="165" fontId="10" fillId="2" borderId="7" xfId="0" applyNumberFormat="1" applyFont="1" applyFill="1" applyBorder="1" applyAlignment="1" applyProtection="1">
      <alignment horizontal="center" vertical="center"/>
      <protection hidden="1"/>
    </xf>
    <xf numFmtId="165" fontId="10" fillId="2" borderId="1" xfId="0" applyNumberFormat="1" applyFont="1" applyFill="1" applyBorder="1" applyAlignment="1" applyProtection="1">
      <alignment horizontal="center" vertical="center"/>
      <protection hidden="1"/>
    </xf>
    <xf numFmtId="165" fontId="10" fillId="2" borderId="8" xfId="0" applyNumberFormat="1" applyFont="1" applyFill="1" applyBorder="1" applyAlignment="1" applyProtection="1">
      <alignment horizontal="center" vertical="center"/>
      <protection hidden="1"/>
    </xf>
    <xf numFmtId="164" fontId="7" fillId="2" borderId="6" xfId="0" applyNumberFormat="1" applyFont="1" applyFill="1" applyBorder="1" applyAlignment="1" applyProtection="1">
      <alignment horizontal="center" vertical="center"/>
      <protection hidden="1"/>
    </xf>
    <xf numFmtId="0" fontId="6" fillId="2" borderId="0" xfId="0" applyFont="1" applyFill="1" applyBorder="1" applyAlignment="1" applyProtection="1">
      <alignment horizontal="left" vertical="center" wrapText="1"/>
      <protection hidden="1"/>
    </xf>
    <xf numFmtId="164" fontId="9" fillId="2" borderId="6" xfId="0" applyNumberFormat="1" applyFont="1" applyFill="1" applyBorder="1" applyAlignment="1" applyProtection="1">
      <alignment horizontal="center" vertical="center"/>
      <protection hidden="1"/>
    </xf>
    <xf numFmtId="164" fontId="10" fillId="2" borderId="6" xfId="0" applyNumberFormat="1" applyFont="1" applyFill="1" applyBorder="1" applyAlignment="1" applyProtection="1">
      <alignment horizontal="center" vertical="center"/>
      <protection hidden="1"/>
    </xf>
    <xf numFmtId="0" fontId="8" fillId="2" borderId="0" xfId="0" applyFont="1" applyFill="1" applyBorder="1" applyAlignment="1" applyProtection="1">
      <protection hidden="1"/>
    </xf>
    <xf numFmtId="164" fontId="12" fillId="2" borderId="8" xfId="0" applyNumberFormat="1" applyFont="1" applyFill="1" applyBorder="1" applyAlignment="1" applyProtection="1">
      <alignment horizontal="center"/>
      <protection hidden="1"/>
    </xf>
    <xf numFmtId="0" fontId="23" fillId="3" borderId="0" xfId="0" applyFont="1" applyFill="1" applyProtection="1">
      <protection locked="0"/>
    </xf>
    <xf numFmtId="0" fontId="3" fillId="2" borderId="5" xfId="0"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10" fillId="2" borderId="5" xfId="0" applyFont="1" applyFill="1" applyBorder="1" applyAlignment="1" applyProtection="1">
      <alignment horizontal="center" vertical="center"/>
      <protection hidden="1"/>
    </xf>
    <xf numFmtId="0" fontId="10" fillId="2" borderId="0" xfId="0" applyFont="1" applyFill="1" applyBorder="1" applyAlignment="1" applyProtection="1">
      <alignment horizontal="center" vertical="center"/>
      <protection hidden="1"/>
    </xf>
    <xf numFmtId="0" fontId="2" fillId="3" borderId="0" xfId="0" applyFont="1" applyFill="1" applyAlignment="1" applyProtection="1">
      <alignment horizontal="center"/>
      <protection locked="0"/>
    </xf>
    <xf numFmtId="0" fontId="3" fillId="3" borderId="0" xfId="0" applyFont="1" applyFill="1" applyProtection="1">
      <protection locked="0"/>
    </xf>
    <xf numFmtId="0" fontId="6" fillId="2" borderId="0" xfId="0" applyFont="1" applyFill="1" applyBorder="1" applyAlignment="1" applyProtection="1">
      <alignment vertical="center" wrapText="1"/>
      <protection hidden="1"/>
    </xf>
    <xf numFmtId="0" fontId="13" fillId="2" borderId="0" xfId="0" applyFont="1" applyFill="1" applyBorder="1" applyAlignment="1" applyProtection="1">
      <alignment wrapText="1"/>
    </xf>
    <xf numFmtId="0" fontId="3" fillId="2" borderId="0" xfId="0" applyFont="1" applyFill="1" applyAlignment="1" applyProtection="1">
      <alignment vertical="top" wrapText="1"/>
    </xf>
    <xf numFmtId="0" fontId="3" fillId="2" borderId="0" xfId="0" applyFont="1" applyFill="1" applyAlignment="1" applyProtection="1">
      <alignment vertical="top"/>
    </xf>
    <xf numFmtId="0" fontId="3" fillId="2" borderId="0" xfId="0" applyFont="1" applyFill="1" applyAlignment="1" applyProtection="1"/>
    <xf numFmtId="0" fontId="3" fillId="2" borderId="0" xfId="0" applyFont="1" applyFill="1" applyAlignment="1" applyProtection="1">
      <alignment horizontal="left" indent="1"/>
    </xf>
    <xf numFmtId="164" fontId="29" fillId="2" borderId="4" xfId="0" applyNumberFormat="1" applyFont="1" applyFill="1" applyBorder="1" applyAlignment="1" applyProtection="1">
      <alignment horizontal="center" vertical="center"/>
      <protection hidden="1"/>
    </xf>
    <xf numFmtId="164" fontId="7" fillId="2" borderId="8" xfId="0" applyNumberFormat="1" applyFont="1" applyFill="1" applyBorder="1" applyAlignment="1" applyProtection="1">
      <alignment horizontal="center" vertical="center"/>
      <protection hidden="1"/>
    </xf>
    <xf numFmtId="0" fontId="4" fillId="2" borderId="3" xfId="0" applyFont="1" applyFill="1" applyBorder="1" applyAlignment="1" applyProtection="1">
      <alignment wrapText="1"/>
      <protection hidden="1"/>
    </xf>
    <xf numFmtId="0" fontId="4" fillId="2" borderId="1" xfId="0" applyFont="1" applyFill="1" applyBorder="1" applyAlignment="1" applyProtection="1">
      <alignment wrapText="1"/>
      <protection hidden="1"/>
    </xf>
    <xf numFmtId="0" fontId="4" fillId="2" borderId="3" xfId="0" applyFont="1" applyFill="1" applyBorder="1" applyAlignment="1" applyProtection="1">
      <alignment horizontal="left"/>
      <protection hidden="1"/>
    </xf>
    <xf numFmtId="0" fontId="8" fillId="2" borderId="0" xfId="0" applyFont="1" applyFill="1" applyBorder="1" applyAlignment="1" applyProtection="1">
      <alignment vertical="center"/>
      <protection hidden="1"/>
    </xf>
    <xf numFmtId="0" fontId="24" fillId="2" borderId="0" xfId="0" applyFont="1" applyFill="1" applyProtection="1">
      <protection locked="0"/>
    </xf>
    <xf numFmtId="0" fontId="22" fillId="2" borderId="0" xfId="0" applyFont="1" applyFill="1" applyBorder="1" applyAlignment="1" applyProtection="1">
      <alignment horizontal="left"/>
    </xf>
    <xf numFmtId="0" fontId="22" fillId="2" borderId="15" xfId="0" applyFont="1" applyFill="1" applyBorder="1" applyProtection="1"/>
    <xf numFmtId="0" fontId="3" fillId="2" borderId="15" xfId="0" applyFont="1" applyFill="1" applyBorder="1" applyProtection="1">
      <protection hidden="1"/>
    </xf>
    <xf numFmtId="0" fontId="2" fillId="2" borderId="0" xfId="0" applyFont="1" applyFill="1" applyAlignment="1" applyProtection="1">
      <alignment horizontal="right" wrapText="1"/>
    </xf>
    <xf numFmtId="0" fontId="2" fillId="2" borderId="0" xfId="0" applyFont="1" applyFill="1" applyAlignment="1" applyProtection="1">
      <alignment horizontal="right"/>
    </xf>
    <xf numFmtId="0" fontId="2" fillId="2" borderId="0" xfId="0" applyFont="1" applyFill="1" applyAlignment="1" applyProtection="1">
      <alignment horizontal="right" wrapText="1"/>
    </xf>
    <xf numFmtId="0" fontId="2" fillId="2" borderId="0" xfId="0" applyFont="1" applyFill="1" applyAlignment="1" applyProtection="1">
      <alignment horizontal="right"/>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64" fontId="3" fillId="0" borderId="5" xfId="0" applyNumberFormat="1" applyFont="1" applyBorder="1" applyAlignment="1" applyProtection="1">
      <alignment horizontal="center" vertical="center"/>
      <protection locked="0"/>
    </xf>
    <xf numFmtId="164" fontId="3" fillId="0" borderId="0" xfId="0" applyNumberFormat="1" applyFont="1" applyAlignment="1" applyProtection="1">
      <alignment horizontal="center" vertical="center"/>
      <protection locked="0"/>
    </xf>
    <xf numFmtId="165" fontId="3" fillId="0" borderId="7" xfId="0" applyNumberFormat="1" applyFont="1" applyBorder="1" applyAlignment="1" applyProtection="1">
      <alignment horizontal="center" vertical="center"/>
      <protection locked="0"/>
    </xf>
    <xf numFmtId="165" fontId="3" fillId="0" borderId="1" xfId="0" applyNumberFormat="1" applyFont="1" applyBorder="1" applyAlignment="1" applyProtection="1">
      <alignment horizontal="center" vertical="center"/>
      <protection locked="0"/>
    </xf>
    <xf numFmtId="0" fontId="30" fillId="2" borderId="0" xfId="0" applyFont="1" applyFill="1" applyAlignment="1" applyProtection="1">
      <alignment horizontal="left" vertical="center"/>
      <protection hidden="1"/>
    </xf>
    <xf numFmtId="0" fontId="34" fillId="0" borderId="0" xfId="0" applyFont="1"/>
    <xf numFmtId="0" fontId="0" fillId="0" borderId="0" xfId="0" applyAlignment="1">
      <alignment vertical="center"/>
    </xf>
    <xf numFmtId="0" fontId="32" fillId="0" borderId="0" xfId="0" applyFont="1"/>
    <xf numFmtId="0" fontId="0" fillId="0" borderId="0" xfId="0" applyFont="1"/>
    <xf numFmtId="0" fontId="35" fillId="0" borderId="0" xfId="2" applyFont="1"/>
    <xf numFmtId="0" fontId="36" fillId="0" borderId="0" xfId="0" applyFont="1" applyAlignment="1">
      <alignment horizontal="left" vertical="center"/>
    </xf>
    <xf numFmtId="0" fontId="0" fillId="0" borderId="0" xfId="0" applyFont="1" applyAlignment="1">
      <alignment vertical="center"/>
    </xf>
    <xf numFmtId="0" fontId="36" fillId="0" borderId="0" xfId="0" applyFont="1" applyAlignment="1">
      <alignment vertical="center"/>
    </xf>
    <xf numFmtId="0" fontId="4" fillId="2" borderId="5" xfId="0" applyFont="1" applyFill="1" applyBorder="1" applyAlignment="1" applyProtection="1">
      <alignment horizontal="left" vertical="center" wrapText="1"/>
    </xf>
    <xf numFmtId="0" fontId="4" fillId="2" borderId="0" xfId="0" applyFont="1" applyFill="1" applyAlignment="1" applyProtection="1">
      <alignment horizontal="left" vertical="center" wrapText="1"/>
    </xf>
    <xf numFmtId="0" fontId="2" fillId="2" borderId="0" xfId="0" applyFont="1" applyFill="1" applyAlignment="1" applyProtection="1">
      <alignment horizontal="right" wrapText="1"/>
    </xf>
    <xf numFmtId="0" fontId="2" fillId="2" borderId="0" xfId="0" applyFont="1" applyFill="1" applyAlignment="1" applyProtection="1">
      <alignment horizontal="right"/>
    </xf>
    <xf numFmtId="0" fontId="2" fillId="2" borderId="0" xfId="0" applyFont="1" applyFill="1" applyBorder="1" applyAlignment="1" applyProtection="1">
      <alignment horizontal="right"/>
    </xf>
    <xf numFmtId="0" fontId="4" fillId="2" borderId="5" xfId="0" applyFont="1" applyFill="1" applyBorder="1" applyAlignment="1" applyProtection="1">
      <alignment horizontal="left" vertical="top" wrapText="1"/>
    </xf>
    <xf numFmtId="0" fontId="4" fillId="2" borderId="0" xfId="0" applyFont="1" applyFill="1" applyAlignment="1" applyProtection="1">
      <alignment horizontal="left" vertical="top" wrapText="1"/>
    </xf>
    <xf numFmtId="0" fontId="4" fillId="2" borderId="0" xfId="0" applyFont="1" applyFill="1" applyAlignment="1" applyProtection="1">
      <alignment horizontal="left" vertical="center"/>
    </xf>
    <xf numFmtId="0" fontId="2" fillId="2" borderId="0" xfId="0" applyFont="1" applyFill="1" applyBorder="1" applyAlignment="1" applyProtection="1">
      <alignment horizontal="right" vertical="top" wrapText="1" indent="1"/>
    </xf>
    <xf numFmtId="0" fontId="2" fillId="2" borderId="6" xfId="0" applyFont="1" applyFill="1" applyBorder="1" applyAlignment="1" applyProtection="1">
      <alignment horizontal="right" vertical="top" wrapText="1" indent="1"/>
    </xf>
    <xf numFmtId="0" fontId="2" fillId="2" borderId="2" xfId="0" applyFont="1" applyFill="1" applyBorder="1" applyAlignment="1" applyProtection="1">
      <alignment horizontal="left" vertical="center" wrapText="1"/>
      <protection hidden="1"/>
    </xf>
    <xf numFmtId="0" fontId="2" fillId="2" borderId="3" xfId="0" applyFont="1" applyFill="1" applyBorder="1" applyAlignment="1" applyProtection="1">
      <alignment horizontal="left" vertical="center" wrapText="1"/>
      <protection hidden="1"/>
    </xf>
    <xf numFmtId="0" fontId="2" fillId="2" borderId="5" xfId="0" applyFont="1" applyFill="1" applyBorder="1" applyAlignment="1" applyProtection="1">
      <alignment horizontal="left" vertical="center" wrapText="1"/>
      <protection hidden="1"/>
    </xf>
    <xf numFmtId="0" fontId="2" fillId="2" borderId="0" xfId="0" applyFont="1" applyFill="1" applyBorder="1" applyAlignment="1" applyProtection="1">
      <alignment horizontal="left" vertical="center" wrapText="1"/>
      <protection hidden="1"/>
    </xf>
    <xf numFmtId="0" fontId="28" fillId="2" borderId="2" xfId="0" applyFont="1" applyFill="1" applyBorder="1" applyAlignment="1" applyProtection="1">
      <alignment horizontal="right"/>
      <protection hidden="1"/>
    </xf>
    <xf numFmtId="0" fontId="28" fillId="2" borderId="3" xfId="0" applyFont="1" applyFill="1" applyBorder="1" applyAlignment="1" applyProtection="1">
      <alignment horizontal="right"/>
      <protection hidden="1"/>
    </xf>
    <xf numFmtId="0" fontId="22" fillId="2" borderId="0" xfId="0" applyFont="1" applyFill="1" applyAlignment="1" applyProtection="1">
      <alignment horizontal="center" vertical="center" wrapText="1"/>
    </xf>
    <xf numFmtId="0" fontId="19" fillId="2" borderId="5" xfId="0" applyFont="1" applyFill="1" applyBorder="1" applyAlignment="1" applyProtection="1">
      <alignment horizontal="left" vertical="center" wrapText="1"/>
      <protection hidden="1"/>
    </xf>
    <xf numFmtId="0" fontId="19" fillId="2" borderId="0" xfId="0" applyFont="1" applyFill="1" applyBorder="1" applyAlignment="1" applyProtection="1">
      <alignment horizontal="left" vertical="center" wrapText="1"/>
      <protection hidden="1"/>
    </xf>
    <xf numFmtId="0" fontId="2" fillId="2" borderId="10" xfId="0" applyFont="1" applyFill="1" applyBorder="1" applyAlignment="1" applyProtection="1">
      <alignment horizontal="center"/>
    </xf>
    <xf numFmtId="0" fontId="2" fillId="2" borderId="11" xfId="0" applyFont="1" applyFill="1" applyBorder="1" applyAlignment="1" applyProtection="1">
      <alignment horizontal="center"/>
    </xf>
    <xf numFmtId="0" fontId="2" fillId="2" borderId="12" xfId="0" applyFont="1" applyFill="1" applyBorder="1" applyAlignment="1" applyProtection="1">
      <alignment horizontal="center"/>
    </xf>
    <xf numFmtId="0" fontId="10" fillId="2" borderId="13" xfId="0" applyFont="1" applyFill="1" applyBorder="1" applyAlignment="1" applyProtection="1">
      <alignment horizontal="center" vertical="center"/>
      <protection hidden="1"/>
    </xf>
    <xf numFmtId="0" fontId="10" fillId="2" borderId="14" xfId="0" applyFont="1" applyFill="1" applyBorder="1" applyAlignment="1" applyProtection="1">
      <alignment horizontal="center" vertical="center"/>
      <protection hidden="1"/>
    </xf>
    <xf numFmtId="0" fontId="21" fillId="2" borderId="5" xfId="0" applyFont="1" applyFill="1" applyBorder="1" applyAlignment="1" applyProtection="1">
      <alignment horizontal="right" vertical="center"/>
      <protection hidden="1"/>
    </xf>
    <xf numFmtId="0" fontId="21" fillId="2" borderId="0" xfId="0" applyFont="1" applyFill="1" applyBorder="1" applyAlignment="1" applyProtection="1">
      <alignment horizontal="right" vertical="center"/>
      <protection hidden="1"/>
    </xf>
    <xf numFmtId="0" fontId="7" fillId="2" borderId="5" xfId="0" applyFont="1" applyFill="1" applyBorder="1" applyAlignment="1" applyProtection="1">
      <alignment horizontal="right" vertical="center"/>
      <protection hidden="1"/>
    </xf>
    <xf numFmtId="0" fontId="7" fillId="2" borderId="0" xfId="0" applyFont="1" applyFill="1" applyBorder="1" applyAlignment="1" applyProtection="1">
      <alignment horizontal="right" vertical="center"/>
      <protection hidden="1"/>
    </xf>
    <xf numFmtId="0" fontId="2" fillId="2" borderId="4" xfId="0"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right" vertical="center" wrapText="1"/>
      <protection hidden="1"/>
    </xf>
    <xf numFmtId="0" fontId="11" fillId="2" borderId="1" xfId="0" applyFont="1" applyFill="1" applyBorder="1" applyAlignment="1" applyProtection="1">
      <alignment horizontal="right" vertical="center" wrapText="1"/>
      <protection hidden="1"/>
    </xf>
    <xf numFmtId="0" fontId="9" fillId="2" borderId="5" xfId="0" applyFont="1" applyFill="1" applyBorder="1" applyAlignment="1" applyProtection="1">
      <alignment horizontal="right" vertical="center"/>
      <protection hidden="1"/>
    </xf>
    <xf numFmtId="0" fontId="9" fillId="2" borderId="0" xfId="0" applyFont="1" applyFill="1" applyBorder="1" applyAlignment="1" applyProtection="1">
      <alignment horizontal="right" vertical="center"/>
      <protection hidden="1"/>
    </xf>
    <xf numFmtId="0" fontId="10" fillId="2" borderId="5" xfId="0" applyFont="1" applyFill="1" applyBorder="1" applyAlignment="1" applyProtection="1">
      <alignment horizontal="right" vertical="center"/>
      <protection hidden="1"/>
    </xf>
    <xf numFmtId="0" fontId="10" fillId="2" borderId="0" xfId="0" applyFont="1" applyFill="1" applyBorder="1" applyAlignment="1" applyProtection="1">
      <alignment horizontal="right" vertical="center"/>
      <protection hidden="1"/>
    </xf>
    <xf numFmtId="0" fontId="21" fillId="2" borderId="7" xfId="0" applyFont="1" applyFill="1" applyBorder="1" applyAlignment="1" applyProtection="1">
      <alignment horizontal="right" vertical="center"/>
      <protection hidden="1"/>
    </xf>
    <xf numFmtId="0" fontId="21" fillId="2" borderId="1" xfId="0" applyFont="1" applyFill="1" applyBorder="1" applyAlignment="1" applyProtection="1">
      <alignment horizontal="right" vertical="center"/>
      <protection hidden="1"/>
    </xf>
  </cellXfs>
  <cellStyles count="3">
    <cellStyle name="Hyperlink" xfId="2" builtinId="8"/>
    <cellStyle name="Normal" xfId="0" builtinId="0"/>
    <cellStyle name="Percent" xfId="1" builtinId="5"/>
  </cellStyles>
  <dxfs count="132">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s>
  <tableStyles count="0" defaultTableStyle="TableStyleMedium2" defaultPivotStyle="PivotStyleLight16"/>
  <colors>
    <mruColors>
      <color rgb="FF6363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Observed and</a:t>
            </a:r>
            <a:r>
              <a:rPr lang="en-US" baseline="0"/>
              <a:t> Projected Values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9"/>
          <c:order val="0"/>
          <c:tx>
            <c:strRef>
              <c:f>'Trend Tool'!$B$106</c:f>
              <c:strCache>
                <c:ptCount val="1"/>
                <c:pt idx="0">
                  <c:v>90%</c:v>
                </c:pt>
              </c:strCache>
            </c:strRef>
          </c:tx>
          <c:spPr>
            <a:ln w="28575" cap="rnd">
              <a:solidFill>
                <a:srgbClr val="636363"/>
              </a:solidFill>
              <a:round/>
            </a:ln>
            <a:effectLst/>
          </c:spPr>
          <c:marker>
            <c:symbol val="none"/>
          </c:marker>
          <c:cat>
            <c:numRef>
              <c:f>'Trend Tool'!$C$50:$AZ$50</c:f>
              <c:numCache>
                <c:formatCode>General</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cat>
          <c:val>
            <c:numRef>
              <c:f>'Trend Tool'!$C$106:$AZ$106</c:f>
              <c:numCache>
                <c:formatCode>0.0</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val>
          <c:smooth val="0"/>
          <c:extLst>
            <c:ext xmlns:c16="http://schemas.microsoft.com/office/drawing/2014/chart" uri="{C3380CC4-5D6E-409C-BE32-E72D297353CC}">
              <c16:uniqueId val="{00000000-105E-48E9-8D11-6E00C625C9E8}"/>
            </c:ext>
          </c:extLst>
        </c:ser>
        <c:ser>
          <c:idx val="4"/>
          <c:order val="1"/>
          <c:tx>
            <c:strRef>
              <c:f>'Trend Tool'!$B$105</c:f>
              <c:strCache>
                <c:ptCount val="1"/>
                <c:pt idx="0">
                  <c:v>75%</c:v>
                </c:pt>
              </c:strCache>
            </c:strRef>
          </c:tx>
          <c:spPr>
            <a:ln w="28575" cap="rnd">
              <a:solidFill>
                <a:schemeClr val="accent4">
                  <a:lumMod val="20000"/>
                  <a:lumOff val="80000"/>
                </a:schemeClr>
              </a:solidFill>
              <a:round/>
            </a:ln>
            <a:effectLst/>
          </c:spPr>
          <c:marker>
            <c:symbol val="none"/>
          </c:marker>
          <c:cat>
            <c:numRef>
              <c:f>'Trend Tool'!$C$50:$AZ$50</c:f>
              <c:numCache>
                <c:formatCode>General</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cat>
          <c:val>
            <c:numRef>
              <c:f>'Trend Tool'!$C$105:$AZ$105</c:f>
              <c:numCache>
                <c:formatCode>0.0</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val>
          <c:smooth val="0"/>
          <c:extLst>
            <c:ext xmlns:c16="http://schemas.microsoft.com/office/drawing/2014/chart" uri="{C3380CC4-5D6E-409C-BE32-E72D297353CC}">
              <c16:uniqueId val="{00000001-105E-48E9-8D11-6E00C625C9E8}"/>
            </c:ext>
          </c:extLst>
        </c:ser>
        <c:ser>
          <c:idx val="3"/>
          <c:order val="2"/>
          <c:tx>
            <c:strRef>
              <c:f>'Trend Tool'!$B$104</c:f>
              <c:strCache>
                <c:ptCount val="1"/>
                <c:pt idx="0">
                  <c:v>67%</c:v>
                </c:pt>
              </c:strCache>
            </c:strRef>
          </c:tx>
          <c:spPr>
            <a:ln w="28575" cap="rnd">
              <a:solidFill>
                <a:schemeClr val="accent4"/>
              </a:solidFill>
              <a:round/>
            </a:ln>
            <a:effectLst/>
          </c:spPr>
          <c:marker>
            <c:symbol val="none"/>
          </c:marker>
          <c:cat>
            <c:numRef>
              <c:f>'Trend Tool'!$C$50:$AZ$50</c:f>
              <c:numCache>
                <c:formatCode>General</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cat>
          <c:val>
            <c:numRef>
              <c:f>'Trend Tool'!$C$104:$AZ$104</c:f>
              <c:numCache>
                <c:formatCode>0.0</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val>
          <c:smooth val="0"/>
          <c:extLst>
            <c:ext xmlns:c16="http://schemas.microsoft.com/office/drawing/2014/chart" uri="{C3380CC4-5D6E-409C-BE32-E72D297353CC}">
              <c16:uniqueId val="{00000002-105E-48E9-8D11-6E00C625C9E8}"/>
            </c:ext>
          </c:extLst>
        </c:ser>
        <c:ser>
          <c:idx val="2"/>
          <c:order val="3"/>
          <c:tx>
            <c:strRef>
              <c:f>'Trend Tool'!$B$54</c:f>
              <c:strCache>
                <c:ptCount val="1"/>
                <c:pt idx="0">
                  <c:v> fit</c:v>
                </c:pt>
              </c:strCache>
            </c:strRef>
          </c:tx>
          <c:spPr>
            <a:ln w="28575" cap="rnd">
              <a:solidFill>
                <a:schemeClr val="accent2"/>
              </a:solidFill>
              <a:round/>
            </a:ln>
            <a:effectLst/>
          </c:spPr>
          <c:marker>
            <c:symbol val="none"/>
          </c:marker>
          <c:cat>
            <c:numRef>
              <c:f>'Trend Tool'!$C$50:$AZ$50</c:f>
              <c:numCache>
                <c:formatCode>General</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cat>
          <c:val>
            <c:numRef>
              <c:f>'Trend Tool'!$C$54:$AZ$54</c:f>
              <c:numCache>
                <c:formatCode>0.0</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val>
          <c:smooth val="0"/>
          <c:extLst>
            <c:ext xmlns:c16="http://schemas.microsoft.com/office/drawing/2014/chart" uri="{C3380CC4-5D6E-409C-BE32-E72D297353CC}">
              <c16:uniqueId val="{00000003-105E-48E9-8D11-6E00C625C9E8}"/>
            </c:ext>
          </c:extLst>
        </c:ser>
        <c:ser>
          <c:idx val="1"/>
          <c:order val="4"/>
          <c:tx>
            <c:strRef>
              <c:f>'Trend Tool'!$B$53</c:f>
              <c:strCache>
                <c:ptCount val="1"/>
                <c:pt idx="0">
                  <c:v> projection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'Trend Tool'!$C$50:$AZ$50</c:f>
              <c:numCache>
                <c:formatCode>General</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cat>
          <c:val>
            <c:numRef>
              <c:f>'Trend Tool'!$C$53:$AZ$53</c:f>
              <c:numCache>
                <c:formatCode>0.0</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val>
          <c:smooth val="0"/>
          <c:extLst>
            <c:ext xmlns:c16="http://schemas.microsoft.com/office/drawing/2014/chart" uri="{C3380CC4-5D6E-409C-BE32-E72D297353CC}">
              <c16:uniqueId val="{00000004-105E-48E9-8D11-6E00C625C9E8}"/>
            </c:ext>
          </c:extLst>
        </c:ser>
        <c:ser>
          <c:idx val="6"/>
          <c:order val="5"/>
          <c:tx>
            <c:strRef>
              <c:f>'Trend Tool'!$B$102</c:f>
              <c:strCache>
                <c:ptCount val="1"/>
                <c:pt idx="0">
                  <c:v>33%</c:v>
                </c:pt>
              </c:strCache>
            </c:strRef>
          </c:tx>
          <c:spPr>
            <a:ln w="28575" cap="rnd">
              <a:solidFill>
                <a:schemeClr val="accent4"/>
              </a:solidFill>
              <a:prstDash val="dash"/>
              <a:round/>
            </a:ln>
            <a:effectLst/>
          </c:spPr>
          <c:marker>
            <c:symbol val="none"/>
          </c:marker>
          <c:cat>
            <c:numRef>
              <c:f>'Trend Tool'!$C$50:$AZ$50</c:f>
              <c:numCache>
                <c:formatCode>General</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cat>
          <c:val>
            <c:numRef>
              <c:f>'Trend Tool'!$C$102:$AZ$102</c:f>
              <c:numCache>
                <c:formatCode>0.0</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val>
          <c:smooth val="0"/>
          <c:extLst>
            <c:ext xmlns:c16="http://schemas.microsoft.com/office/drawing/2014/chart" uri="{C3380CC4-5D6E-409C-BE32-E72D297353CC}">
              <c16:uniqueId val="{00000005-105E-48E9-8D11-6E00C625C9E8}"/>
            </c:ext>
          </c:extLst>
        </c:ser>
        <c:ser>
          <c:idx val="7"/>
          <c:order val="6"/>
          <c:tx>
            <c:strRef>
              <c:f>'Trend Tool'!$B$101</c:f>
              <c:strCache>
                <c:ptCount val="1"/>
                <c:pt idx="0">
                  <c:v>25%</c:v>
                </c:pt>
              </c:strCache>
            </c:strRef>
          </c:tx>
          <c:spPr>
            <a:ln w="28575" cap="rnd">
              <a:solidFill>
                <a:schemeClr val="accent4">
                  <a:lumMod val="20000"/>
                  <a:lumOff val="80000"/>
                </a:schemeClr>
              </a:solidFill>
              <a:prstDash val="dash"/>
              <a:round/>
            </a:ln>
            <a:effectLst/>
          </c:spPr>
          <c:marker>
            <c:symbol val="none"/>
          </c:marker>
          <c:cat>
            <c:numRef>
              <c:f>'Trend Tool'!$C$50:$AZ$50</c:f>
              <c:numCache>
                <c:formatCode>General</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cat>
          <c:val>
            <c:numRef>
              <c:f>'Trend Tool'!$C$101:$AZ$101</c:f>
              <c:numCache>
                <c:formatCode>0.0</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val>
          <c:smooth val="0"/>
          <c:extLst>
            <c:ext xmlns:c16="http://schemas.microsoft.com/office/drawing/2014/chart" uri="{C3380CC4-5D6E-409C-BE32-E72D297353CC}">
              <c16:uniqueId val="{00000006-105E-48E9-8D11-6E00C625C9E8}"/>
            </c:ext>
          </c:extLst>
        </c:ser>
        <c:ser>
          <c:idx val="8"/>
          <c:order val="7"/>
          <c:tx>
            <c:strRef>
              <c:f>'Trend Tool'!$B$100</c:f>
              <c:strCache>
                <c:ptCount val="1"/>
                <c:pt idx="0">
                  <c:v>10%</c:v>
                </c:pt>
              </c:strCache>
            </c:strRef>
          </c:tx>
          <c:spPr>
            <a:ln w="28575" cap="rnd">
              <a:solidFill>
                <a:srgbClr val="636363"/>
              </a:solidFill>
              <a:prstDash val="dash"/>
              <a:round/>
            </a:ln>
            <a:effectLst/>
          </c:spPr>
          <c:marker>
            <c:symbol val="none"/>
          </c:marker>
          <c:cat>
            <c:numRef>
              <c:f>'Trend Tool'!$C$50:$AZ$50</c:f>
              <c:numCache>
                <c:formatCode>General</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cat>
          <c:val>
            <c:numRef>
              <c:f>'Trend Tool'!$C$100:$AZ$100</c:f>
              <c:numCache>
                <c:formatCode>0.0</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val>
          <c:smooth val="0"/>
          <c:extLst>
            <c:ext xmlns:c16="http://schemas.microsoft.com/office/drawing/2014/chart" uri="{C3380CC4-5D6E-409C-BE32-E72D297353CC}">
              <c16:uniqueId val="{00000007-105E-48E9-8D11-6E00C625C9E8}"/>
            </c:ext>
          </c:extLst>
        </c:ser>
        <c:ser>
          <c:idx val="5"/>
          <c:order val="8"/>
          <c:tx>
            <c:strRef>
              <c:f>'Trend Tool'!$B$55</c:f>
              <c:strCache>
                <c:ptCount val="1"/>
                <c:pt idx="0">
                  <c:v> baseline</c:v>
                </c:pt>
              </c:strCache>
            </c:strRef>
          </c:tx>
          <c:spPr>
            <a:ln w="28575" cap="rnd">
              <a:solidFill>
                <a:schemeClr val="accent6"/>
              </a:solidFill>
              <a:round/>
            </a:ln>
            <a:effectLst/>
          </c:spPr>
          <c:marker>
            <c:symbol val="none"/>
          </c:marker>
          <c:cat>
            <c:numRef>
              <c:f>'Trend Tool'!$C$50:$AZ$50</c:f>
              <c:numCache>
                <c:formatCode>General</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cat>
          <c:val>
            <c:numRef>
              <c:f>'Trend Tool'!$C$55:$AZ$55</c:f>
              <c:numCache>
                <c:formatCode>General</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val>
          <c:smooth val="0"/>
          <c:extLst>
            <c:ext xmlns:c16="http://schemas.microsoft.com/office/drawing/2014/chart" uri="{C3380CC4-5D6E-409C-BE32-E72D297353CC}">
              <c16:uniqueId val="{00000008-105E-48E9-8D11-6E00C625C9E8}"/>
            </c:ext>
          </c:extLst>
        </c:ser>
        <c:ser>
          <c:idx val="0"/>
          <c:order val="9"/>
          <c:tx>
            <c:strRef>
              <c:f>'Trend Tool'!$B$52</c:f>
              <c:strCache>
                <c:ptCount val="1"/>
                <c:pt idx="0">
                  <c:v>Estimate</c:v>
                </c:pt>
              </c:strCache>
            </c:strRef>
          </c:tx>
          <c:spPr>
            <a:ln w="28575" cap="rnd">
              <a:solidFill>
                <a:schemeClr val="accent1"/>
              </a:solidFill>
              <a:round/>
            </a:ln>
            <a:effectLst/>
          </c:spPr>
          <c:marker>
            <c:symbol val="none"/>
          </c:marker>
          <c:cat>
            <c:numRef>
              <c:f>'Trend Tool'!$C$50:$AZ$50</c:f>
              <c:numCache>
                <c:formatCode>General</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cat>
          <c:val>
            <c:numRef>
              <c:f>'Trend Tool'!$C$52:$AZ$52</c:f>
              <c:numCache>
                <c:formatCode>General</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val>
          <c:smooth val="0"/>
          <c:extLst>
            <c:ext xmlns:c16="http://schemas.microsoft.com/office/drawing/2014/chart" uri="{C3380CC4-5D6E-409C-BE32-E72D297353CC}">
              <c16:uniqueId val="{00000009-105E-48E9-8D11-6E00C625C9E8}"/>
            </c:ext>
          </c:extLst>
        </c:ser>
        <c:dLbls>
          <c:showLegendKey val="0"/>
          <c:showVal val="0"/>
          <c:showCatName val="0"/>
          <c:showSerName val="0"/>
          <c:showPercent val="0"/>
          <c:showBubbleSize val="0"/>
        </c:dLbls>
        <c:smooth val="0"/>
        <c:axId val="267430328"/>
        <c:axId val="267430984"/>
      </c:lineChart>
      <c:catAx>
        <c:axId val="267430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430984"/>
        <c:crosses val="autoZero"/>
        <c:auto val="1"/>
        <c:lblAlgn val="ctr"/>
        <c:lblOffset val="100"/>
        <c:noMultiLvlLbl val="0"/>
      </c:catAx>
      <c:valAx>
        <c:axId val="2674309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430328"/>
        <c:crosses val="autoZero"/>
        <c:crossBetween val="between"/>
      </c:valAx>
      <c:spPr>
        <a:noFill/>
        <a:ln>
          <a:noFill/>
        </a:ln>
        <a:effectLst/>
      </c:spPr>
    </c:plotArea>
    <c:legend>
      <c:legendPos val="r"/>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Observed and</a:t>
            </a:r>
            <a:r>
              <a:rPr lang="en-US" baseline="0"/>
              <a:t> Projected Values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9"/>
          <c:order val="0"/>
          <c:tx>
            <c:strRef>
              <c:f>'Trend Tool Example'!$B$106</c:f>
              <c:strCache>
                <c:ptCount val="1"/>
                <c:pt idx="0">
                  <c:v>90%</c:v>
                </c:pt>
              </c:strCache>
            </c:strRef>
          </c:tx>
          <c:spPr>
            <a:ln w="28575" cap="rnd">
              <a:solidFill>
                <a:srgbClr val="636363"/>
              </a:solidFill>
              <a:round/>
            </a:ln>
            <a:effectLst/>
          </c:spPr>
          <c:marker>
            <c:symbol val="none"/>
          </c:marker>
          <c:cat>
            <c:numRef>
              <c:f>'Trend Tool Example'!$C$50:$AZ$50</c:f>
              <c:numCache>
                <c:formatCode>General</c:formatCode>
                <c:ptCount val="50"/>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cat>
          <c:val>
            <c:numRef>
              <c:f>'Trend Tool Example'!$C$106:$Y$106</c:f>
              <c:numCache>
                <c:formatCode>0.0</c:formatCode>
                <c:ptCount val="2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91.210427652687812</c:v>
                </c:pt>
                <c:pt idx="17">
                  <c:v>91.411229850545936</c:v>
                </c:pt>
                <c:pt idx="18">
                  <c:v>91.607534097575339</c:v>
                </c:pt>
                <c:pt idx="19">
                  <c:v>91.799623147857801</c:v>
                </c:pt>
                <c:pt idx="20">
                  <c:v>91.987775378765136</c:v>
                </c:pt>
                <c:pt idx="21">
                  <c:v>92.172261184360096</c:v>
                </c:pt>
                <c:pt idx="22">
                  <c:v>92.353340263176335</c:v>
                </c:pt>
              </c:numCache>
            </c:numRef>
          </c:val>
          <c:smooth val="0"/>
          <c:extLst>
            <c:ext xmlns:c16="http://schemas.microsoft.com/office/drawing/2014/chart" uri="{C3380CC4-5D6E-409C-BE32-E72D297353CC}">
              <c16:uniqueId val="{00000000-56C5-4249-9270-675C66F856E4}"/>
            </c:ext>
          </c:extLst>
        </c:ser>
        <c:ser>
          <c:idx val="4"/>
          <c:order val="1"/>
          <c:tx>
            <c:strRef>
              <c:f>'Trend Tool Example'!$B$105</c:f>
              <c:strCache>
                <c:ptCount val="1"/>
                <c:pt idx="0">
                  <c:v>75%</c:v>
                </c:pt>
              </c:strCache>
            </c:strRef>
          </c:tx>
          <c:spPr>
            <a:ln w="28575" cap="rnd">
              <a:solidFill>
                <a:schemeClr val="accent4">
                  <a:lumMod val="20000"/>
                  <a:lumOff val="80000"/>
                </a:schemeClr>
              </a:solidFill>
              <a:round/>
            </a:ln>
            <a:effectLst/>
          </c:spPr>
          <c:marker>
            <c:symbol val="none"/>
          </c:marker>
          <c:cat>
            <c:numRef>
              <c:f>'Trend Tool Example'!$C$50:$AZ$50</c:f>
              <c:numCache>
                <c:formatCode>General</c:formatCode>
                <c:ptCount val="50"/>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cat>
          <c:val>
            <c:numRef>
              <c:f>'Trend Tool Example'!$C$105:$Y$105</c:f>
              <c:numCache>
                <c:formatCode>0.0</c:formatCode>
                <c:ptCount val="2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92.417163600714574</c:v>
                </c:pt>
                <c:pt idx="17">
                  <c:v>92.642764333955938</c:v>
                </c:pt>
                <c:pt idx="18">
                  <c:v>92.866049537383958</c:v>
                </c:pt>
                <c:pt idx="19">
                  <c:v>93.087164771839852</c:v>
                </c:pt>
                <c:pt idx="20">
                  <c:v>93.306253345049299</c:v>
                </c:pt>
                <c:pt idx="21">
                  <c:v>93.523454454957701</c:v>
                </c:pt>
                <c:pt idx="22">
                  <c:v>93.738901793488324</c:v>
                </c:pt>
              </c:numCache>
            </c:numRef>
          </c:val>
          <c:smooth val="0"/>
          <c:extLst>
            <c:ext xmlns:c16="http://schemas.microsoft.com/office/drawing/2014/chart" uri="{C3380CC4-5D6E-409C-BE32-E72D297353CC}">
              <c16:uniqueId val="{00000001-56C5-4249-9270-675C66F856E4}"/>
            </c:ext>
          </c:extLst>
        </c:ser>
        <c:ser>
          <c:idx val="3"/>
          <c:order val="2"/>
          <c:tx>
            <c:strRef>
              <c:f>'Trend Tool Example'!$B$104</c:f>
              <c:strCache>
                <c:ptCount val="1"/>
                <c:pt idx="0">
                  <c:v>67%</c:v>
                </c:pt>
              </c:strCache>
            </c:strRef>
          </c:tx>
          <c:spPr>
            <a:ln w="28575" cap="rnd">
              <a:solidFill>
                <a:schemeClr val="accent4"/>
              </a:solidFill>
              <a:round/>
            </a:ln>
            <a:effectLst/>
          </c:spPr>
          <c:marker>
            <c:symbol val="none"/>
          </c:marker>
          <c:cat>
            <c:numRef>
              <c:f>'Trend Tool Example'!$C$50:$AZ$50</c:f>
              <c:numCache>
                <c:formatCode>General</c:formatCode>
                <c:ptCount val="50"/>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cat>
          <c:val>
            <c:numRef>
              <c:f>'Trend Tool Example'!$C$104:$Y$104</c:f>
              <c:numCache>
                <c:formatCode>0.0</c:formatCode>
                <c:ptCount val="2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92.866464538763182</c:v>
                </c:pt>
                <c:pt idx="17">
                  <c:v>93.101298447852287</c:v>
                </c:pt>
                <c:pt idx="18">
                  <c:v>93.33462940241516</c:v>
                </c:pt>
                <c:pt idx="19">
                  <c:v>93.566551882481349</c:v>
                </c:pt>
                <c:pt idx="20">
                  <c:v>93.797158905637417</c:v>
                </c:pt>
                <c:pt idx="21">
                  <c:v>94.0265408219108</c:v>
                </c:pt>
                <c:pt idx="22">
                  <c:v>94.254784407502783</c:v>
                </c:pt>
              </c:numCache>
            </c:numRef>
          </c:val>
          <c:smooth val="0"/>
          <c:extLst>
            <c:ext xmlns:c16="http://schemas.microsoft.com/office/drawing/2014/chart" uri="{C3380CC4-5D6E-409C-BE32-E72D297353CC}">
              <c16:uniqueId val="{00000002-56C5-4249-9270-675C66F856E4}"/>
            </c:ext>
          </c:extLst>
        </c:ser>
        <c:ser>
          <c:idx val="2"/>
          <c:order val="3"/>
          <c:tx>
            <c:strRef>
              <c:f>'Trend Tool Example'!$B$54</c:f>
              <c:strCache>
                <c:ptCount val="1"/>
                <c:pt idx="0">
                  <c:v>Ordinary LS fit</c:v>
                </c:pt>
              </c:strCache>
            </c:strRef>
          </c:tx>
          <c:spPr>
            <a:ln w="28575" cap="rnd">
              <a:solidFill>
                <a:schemeClr val="accent2"/>
              </a:solidFill>
              <a:round/>
            </a:ln>
            <a:effectLst/>
          </c:spPr>
          <c:marker>
            <c:symbol val="none"/>
          </c:marker>
          <c:cat>
            <c:numRef>
              <c:f>'Trend Tool Example'!$C$50:$AZ$50</c:f>
              <c:numCache>
                <c:formatCode>General</c:formatCode>
                <c:ptCount val="50"/>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cat>
          <c:val>
            <c:numRef>
              <c:f>'Trend Tool Example'!$C$54:$Y$54</c:f>
              <c:numCache>
                <c:formatCode>0.0</c:formatCode>
                <c:ptCount val="23"/>
                <c:pt idx="0">
                  <c:v>89.666911764651104</c:v>
                </c:pt>
                <c:pt idx="1">
                  <c:v>89.918823529358065</c:v>
                </c:pt>
                <c:pt idx="2">
                  <c:v>90.170735294065025</c:v>
                </c:pt>
                <c:pt idx="3">
                  <c:v>90.422647058772043</c:v>
                </c:pt>
                <c:pt idx="4">
                  <c:v>90.674558823479003</c:v>
                </c:pt>
                <c:pt idx="5">
                  <c:v>90.926470588185964</c:v>
                </c:pt>
                <c:pt idx="6">
                  <c:v>91.178382352892982</c:v>
                </c:pt>
                <c:pt idx="7">
                  <c:v>91.430294117599942</c:v>
                </c:pt>
                <c:pt idx="8">
                  <c:v>91.682205882306903</c:v>
                </c:pt>
                <c:pt idx="9">
                  <c:v>91.934117647013863</c:v>
                </c:pt>
                <c:pt idx="10">
                  <c:v>92.186029411720881</c:v>
                </c:pt>
                <c:pt idx="11">
                  <c:v>92.437941176427842</c:v>
                </c:pt>
                <c:pt idx="12">
                  <c:v>92.689852941134802</c:v>
                </c:pt>
                <c:pt idx="13">
                  <c:v>92.94176470584182</c:v>
                </c:pt>
                <c:pt idx="14">
                  <c:v>93.19367647054878</c:v>
                </c:pt>
                <c:pt idx="15">
                  <c:v>93.445588235255741</c:v>
                </c:pt>
                <c:pt idx="16">
                  <c:v>93.697499999962758</c:v>
                </c:pt>
                <c:pt idx="17">
                  <c:v>93.949411764669719</c:v>
                </c:pt>
                <c:pt idx="18">
                  <c:v>94.20132352937668</c:v>
                </c:pt>
                <c:pt idx="19">
                  <c:v>94.453235294083697</c:v>
                </c:pt>
                <c:pt idx="20">
                  <c:v>94.705147058790658</c:v>
                </c:pt>
                <c:pt idx="21">
                  <c:v>94.957058823497619</c:v>
                </c:pt>
                <c:pt idx="22">
                  <c:v>95.208970588204579</c:v>
                </c:pt>
              </c:numCache>
            </c:numRef>
          </c:val>
          <c:smooth val="0"/>
          <c:extLst>
            <c:ext xmlns:c16="http://schemas.microsoft.com/office/drawing/2014/chart" uri="{C3380CC4-5D6E-409C-BE32-E72D297353CC}">
              <c16:uniqueId val="{00000003-56C5-4249-9270-675C66F856E4}"/>
            </c:ext>
          </c:extLst>
        </c:ser>
        <c:ser>
          <c:idx val="1"/>
          <c:order val="4"/>
          <c:tx>
            <c:strRef>
              <c:f>'Trend Tool Example'!$B$53</c:f>
              <c:strCache>
                <c:ptCount val="1"/>
                <c:pt idx="0">
                  <c:v>Ordinary LS projection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'Trend Tool Example'!$C$50:$AZ$50</c:f>
              <c:numCache>
                <c:formatCode>General</c:formatCode>
                <c:ptCount val="50"/>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cat>
          <c:val>
            <c:numRef>
              <c:f>'Trend Tool Example'!$C$53:$Y$53</c:f>
              <c:numCache>
                <c:formatCode>0.0</c:formatCode>
                <c:ptCount val="2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93.697499999962758</c:v>
                </c:pt>
                <c:pt idx="17">
                  <c:v>93.949411764669719</c:v>
                </c:pt>
                <c:pt idx="18">
                  <c:v>94.20132352937668</c:v>
                </c:pt>
                <c:pt idx="19">
                  <c:v>94.453235294083697</c:v>
                </c:pt>
                <c:pt idx="20">
                  <c:v>94.705147058790658</c:v>
                </c:pt>
                <c:pt idx="21">
                  <c:v>94.957058823497619</c:v>
                </c:pt>
                <c:pt idx="22">
                  <c:v>95.208970588204579</c:v>
                </c:pt>
              </c:numCache>
            </c:numRef>
          </c:val>
          <c:smooth val="0"/>
          <c:extLst>
            <c:ext xmlns:c16="http://schemas.microsoft.com/office/drawing/2014/chart" uri="{C3380CC4-5D6E-409C-BE32-E72D297353CC}">
              <c16:uniqueId val="{00000004-56C5-4249-9270-675C66F856E4}"/>
            </c:ext>
          </c:extLst>
        </c:ser>
        <c:ser>
          <c:idx val="6"/>
          <c:order val="5"/>
          <c:tx>
            <c:strRef>
              <c:f>'Trend Tool Example'!$B$102</c:f>
              <c:strCache>
                <c:ptCount val="1"/>
                <c:pt idx="0">
                  <c:v>33%</c:v>
                </c:pt>
              </c:strCache>
            </c:strRef>
          </c:tx>
          <c:spPr>
            <a:ln w="28575" cap="rnd">
              <a:solidFill>
                <a:schemeClr val="accent4"/>
              </a:solidFill>
              <a:prstDash val="dash"/>
              <a:round/>
            </a:ln>
            <a:effectLst/>
          </c:spPr>
          <c:marker>
            <c:symbol val="none"/>
          </c:marker>
          <c:cat>
            <c:numRef>
              <c:f>'Trend Tool Example'!$C$50:$AZ$50</c:f>
              <c:numCache>
                <c:formatCode>General</c:formatCode>
                <c:ptCount val="50"/>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cat>
          <c:val>
            <c:numRef>
              <c:f>'Trend Tool Example'!$C$102:$Y$102</c:f>
              <c:numCache>
                <c:formatCode>0.0</c:formatCode>
                <c:ptCount val="2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94.528535461162335</c:v>
                </c:pt>
                <c:pt idx="17">
                  <c:v>94.797525081487152</c:v>
                </c:pt>
                <c:pt idx="18">
                  <c:v>95.068017656338199</c:v>
                </c:pt>
                <c:pt idx="19">
                  <c:v>95.339918705686046</c:v>
                </c:pt>
                <c:pt idx="20">
                  <c:v>95.613135211943899</c:v>
                </c:pt>
                <c:pt idx="21">
                  <c:v>95.887576825084437</c:v>
                </c:pt>
                <c:pt idx="22">
                  <c:v>96.163156768906376</c:v>
                </c:pt>
              </c:numCache>
            </c:numRef>
          </c:val>
          <c:smooth val="0"/>
          <c:extLst>
            <c:ext xmlns:c16="http://schemas.microsoft.com/office/drawing/2014/chart" uri="{C3380CC4-5D6E-409C-BE32-E72D297353CC}">
              <c16:uniqueId val="{00000005-56C5-4249-9270-675C66F856E4}"/>
            </c:ext>
          </c:extLst>
        </c:ser>
        <c:ser>
          <c:idx val="7"/>
          <c:order val="6"/>
          <c:tx>
            <c:strRef>
              <c:f>'Trend Tool Example'!$B$101</c:f>
              <c:strCache>
                <c:ptCount val="1"/>
                <c:pt idx="0">
                  <c:v>25%</c:v>
                </c:pt>
              </c:strCache>
            </c:strRef>
          </c:tx>
          <c:spPr>
            <a:ln w="28575" cap="rnd">
              <a:solidFill>
                <a:schemeClr val="accent4">
                  <a:lumMod val="20000"/>
                  <a:lumOff val="80000"/>
                </a:schemeClr>
              </a:solidFill>
              <a:prstDash val="dash"/>
              <a:round/>
            </a:ln>
            <a:effectLst/>
          </c:spPr>
          <c:marker>
            <c:symbol val="none"/>
          </c:marker>
          <c:cat>
            <c:numRef>
              <c:f>'Trend Tool Example'!$C$50:$AZ$50</c:f>
              <c:numCache>
                <c:formatCode>General</c:formatCode>
                <c:ptCount val="50"/>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cat>
          <c:val>
            <c:numRef>
              <c:f>'Trend Tool Example'!$C$101:$Y$101</c:f>
              <c:numCache>
                <c:formatCode>0.0</c:formatCode>
                <c:ptCount val="2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94.977836399210943</c:v>
                </c:pt>
                <c:pt idx="17">
                  <c:v>95.2560591953835</c:v>
                </c:pt>
                <c:pt idx="18">
                  <c:v>95.536597521369401</c:v>
                </c:pt>
                <c:pt idx="19">
                  <c:v>95.819305816327542</c:v>
                </c:pt>
                <c:pt idx="20">
                  <c:v>96.104040772532016</c:v>
                </c:pt>
                <c:pt idx="21">
                  <c:v>96.390663192037536</c:v>
                </c:pt>
                <c:pt idx="22">
                  <c:v>96.679039382920834</c:v>
                </c:pt>
              </c:numCache>
            </c:numRef>
          </c:val>
          <c:smooth val="0"/>
          <c:extLst>
            <c:ext xmlns:c16="http://schemas.microsoft.com/office/drawing/2014/chart" uri="{C3380CC4-5D6E-409C-BE32-E72D297353CC}">
              <c16:uniqueId val="{00000006-56C5-4249-9270-675C66F856E4}"/>
            </c:ext>
          </c:extLst>
        </c:ser>
        <c:ser>
          <c:idx val="8"/>
          <c:order val="7"/>
          <c:tx>
            <c:strRef>
              <c:f>'Trend Tool Example'!$B$100</c:f>
              <c:strCache>
                <c:ptCount val="1"/>
                <c:pt idx="0">
                  <c:v>10%</c:v>
                </c:pt>
              </c:strCache>
            </c:strRef>
          </c:tx>
          <c:spPr>
            <a:ln w="28575" cap="rnd">
              <a:solidFill>
                <a:srgbClr val="636363"/>
              </a:solidFill>
              <a:prstDash val="dash"/>
              <a:round/>
            </a:ln>
            <a:effectLst/>
          </c:spPr>
          <c:marker>
            <c:symbol val="none"/>
          </c:marker>
          <c:cat>
            <c:numRef>
              <c:f>'Trend Tool Example'!$C$50:$AZ$50</c:f>
              <c:numCache>
                <c:formatCode>General</c:formatCode>
                <c:ptCount val="50"/>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cat>
          <c:val>
            <c:numRef>
              <c:f>'Trend Tool Example'!$C$100:$Y$100</c:f>
              <c:numCache>
                <c:formatCode>0.0</c:formatCode>
                <c:ptCount val="2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96.184572347237705</c:v>
                </c:pt>
                <c:pt idx="17">
                  <c:v>96.487593678793502</c:v>
                </c:pt>
                <c:pt idx="18">
                  <c:v>96.79511296117802</c:v>
                </c:pt>
                <c:pt idx="19">
                  <c:v>97.106847440309593</c:v>
                </c:pt>
                <c:pt idx="20">
                  <c:v>97.42251873881618</c:v>
                </c:pt>
                <c:pt idx="21">
                  <c:v>97.741856462635141</c:v>
                </c:pt>
                <c:pt idx="22">
                  <c:v>98.064600913232823</c:v>
                </c:pt>
              </c:numCache>
            </c:numRef>
          </c:val>
          <c:smooth val="0"/>
          <c:extLst>
            <c:ext xmlns:c16="http://schemas.microsoft.com/office/drawing/2014/chart" uri="{C3380CC4-5D6E-409C-BE32-E72D297353CC}">
              <c16:uniqueId val="{00000007-56C5-4249-9270-675C66F856E4}"/>
            </c:ext>
          </c:extLst>
        </c:ser>
        <c:ser>
          <c:idx val="5"/>
          <c:order val="8"/>
          <c:tx>
            <c:strRef>
              <c:f>'Trend Tool Example'!$B$55</c:f>
              <c:strCache>
                <c:ptCount val="1"/>
                <c:pt idx="0">
                  <c:v>2013 baseline</c:v>
                </c:pt>
              </c:strCache>
            </c:strRef>
          </c:tx>
          <c:spPr>
            <a:ln w="28575" cap="rnd">
              <a:solidFill>
                <a:schemeClr val="accent6"/>
              </a:solidFill>
              <a:round/>
            </a:ln>
            <a:effectLst/>
          </c:spPr>
          <c:marker>
            <c:symbol val="none"/>
          </c:marker>
          <c:cat>
            <c:numRef>
              <c:f>'Trend Tool Example'!$C$50:$AZ$50</c:f>
              <c:numCache>
                <c:formatCode>General</c:formatCode>
                <c:ptCount val="50"/>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cat>
          <c:val>
            <c:numRef>
              <c:f>'Trend Tool Example'!$C$55:$Y$55</c:f>
              <c:numCache>
                <c:formatCode>General</c:formatCode>
                <c:ptCount val="2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93.5</c:v>
                </c:pt>
                <c:pt idx="16">
                  <c:v>93.5</c:v>
                </c:pt>
                <c:pt idx="17">
                  <c:v>93.5</c:v>
                </c:pt>
                <c:pt idx="18">
                  <c:v>93.5</c:v>
                </c:pt>
                <c:pt idx="19">
                  <c:v>93.5</c:v>
                </c:pt>
                <c:pt idx="20">
                  <c:v>93.5</c:v>
                </c:pt>
                <c:pt idx="21">
                  <c:v>93.5</c:v>
                </c:pt>
                <c:pt idx="22">
                  <c:v>93.5</c:v>
                </c:pt>
              </c:numCache>
            </c:numRef>
          </c:val>
          <c:smooth val="0"/>
          <c:extLst>
            <c:ext xmlns:c16="http://schemas.microsoft.com/office/drawing/2014/chart" uri="{C3380CC4-5D6E-409C-BE32-E72D297353CC}">
              <c16:uniqueId val="{00000008-56C5-4249-9270-675C66F856E4}"/>
            </c:ext>
          </c:extLst>
        </c:ser>
        <c:ser>
          <c:idx val="0"/>
          <c:order val="9"/>
          <c:tx>
            <c:strRef>
              <c:f>'Trend Tool Example'!$B$52</c:f>
              <c:strCache>
                <c:ptCount val="1"/>
                <c:pt idx="0">
                  <c:v>Estimate</c:v>
                </c:pt>
              </c:strCache>
            </c:strRef>
          </c:tx>
          <c:spPr>
            <a:ln w="28575" cap="rnd">
              <a:solidFill>
                <a:schemeClr val="accent1"/>
              </a:solidFill>
              <a:round/>
            </a:ln>
            <a:effectLst/>
          </c:spPr>
          <c:marker>
            <c:symbol val="none"/>
          </c:marker>
          <c:cat>
            <c:numRef>
              <c:f>'Trend Tool Example'!$C$50:$AZ$50</c:f>
              <c:numCache>
                <c:formatCode>General</c:formatCode>
                <c:ptCount val="50"/>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cat>
          <c:val>
            <c:numRef>
              <c:f>'Trend Tool Example'!$C$52:$Y$52</c:f>
              <c:numCache>
                <c:formatCode>General</c:formatCode>
                <c:ptCount val="23"/>
                <c:pt idx="0">
                  <c:v>89</c:v>
                </c:pt>
                <c:pt idx="1">
                  <c:v>91</c:v>
                </c:pt>
                <c:pt idx="2">
                  <c:v>91</c:v>
                </c:pt>
                <c:pt idx="3">
                  <c:v>91</c:v>
                </c:pt>
                <c:pt idx="4">
                  <c:v>94</c:v>
                </c:pt>
                <c:pt idx="5">
                  <c:v>90</c:v>
                </c:pt>
                <c:pt idx="6">
                  <c:v>90</c:v>
                </c:pt>
                <c:pt idx="7">
                  <c:v>88</c:v>
                </c:pt>
                <c:pt idx="8">
                  <c:v>89</c:v>
                </c:pt>
                <c:pt idx="9">
                  <c:v>92</c:v>
                </c:pt>
                <c:pt idx="10">
                  <c:v>92</c:v>
                </c:pt>
                <c:pt idx="11">
                  <c:v>93.1</c:v>
                </c:pt>
                <c:pt idx="12">
                  <c:v>93.4</c:v>
                </c:pt>
                <c:pt idx="13">
                  <c:v>93.6</c:v>
                </c:pt>
                <c:pt idx="14">
                  <c:v>94.3</c:v>
                </c:pt>
                <c:pt idx="15">
                  <c:v>93.5</c:v>
                </c:pt>
                <c:pt idx="16">
                  <c:v>#N/A</c:v>
                </c:pt>
                <c:pt idx="17">
                  <c:v>#N/A</c:v>
                </c:pt>
                <c:pt idx="18">
                  <c:v>#N/A</c:v>
                </c:pt>
                <c:pt idx="19">
                  <c:v>#N/A</c:v>
                </c:pt>
                <c:pt idx="20">
                  <c:v>#N/A</c:v>
                </c:pt>
                <c:pt idx="21">
                  <c:v>#N/A</c:v>
                </c:pt>
                <c:pt idx="22">
                  <c:v>#N/A</c:v>
                </c:pt>
              </c:numCache>
            </c:numRef>
          </c:val>
          <c:smooth val="0"/>
          <c:extLst>
            <c:ext xmlns:c16="http://schemas.microsoft.com/office/drawing/2014/chart" uri="{C3380CC4-5D6E-409C-BE32-E72D297353CC}">
              <c16:uniqueId val="{00000009-56C5-4249-9270-675C66F856E4}"/>
            </c:ext>
          </c:extLst>
        </c:ser>
        <c:dLbls>
          <c:showLegendKey val="0"/>
          <c:showVal val="0"/>
          <c:showCatName val="0"/>
          <c:showSerName val="0"/>
          <c:showPercent val="0"/>
          <c:showBubbleSize val="0"/>
        </c:dLbls>
        <c:smooth val="0"/>
        <c:axId val="267430328"/>
        <c:axId val="267430984"/>
      </c:lineChart>
      <c:catAx>
        <c:axId val="267430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430984"/>
        <c:crosses val="autoZero"/>
        <c:auto val="1"/>
        <c:lblAlgn val="ctr"/>
        <c:lblOffset val="100"/>
        <c:noMultiLvlLbl val="0"/>
      </c:catAx>
      <c:valAx>
        <c:axId val="2674309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430328"/>
        <c:crosses val="autoZero"/>
        <c:crossBetween val="between"/>
      </c:valAx>
      <c:spPr>
        <a:noFill/>
        <a:ln>
          <a:noFill/>
        </a:ln>
        <a:effectLst/>
      </c:spPr>
    </c:plotArea>
    <c:legend>
      <c:legendPos val="r"/>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Observed and</a:t>
            </a:r>
            <a:r>
              <a:rPr lang="en-US" baseline="0"/>
              <a:t> Projected Values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9"/>
          <c:order val="0"/>
          <c:tx>
            <c:strRef>
              <c:f>'Trend Tool Example (2)'!$B$106</c:f>
              <c:strCache>
                <c:ptCount val="1"/>
                <c:pt idx="0">
                  <c:v>90%</c:v>
                </c:pt>
              </c:strCache>
            </c:strRef>
          </c:tx>
          <c:spPr>
            <a:ln w="28575" cap="rnd">
              <a:solidFill>
                <a:srgbClr val="636363"/>
              </a:solidFill>
              <a:round/>
            </a:ln>
            <a:effectLst/>
          </c:spPr>
          <c:marker>
            <c:symbol val="none"/>
          </c:marker>
          <c:cat>
            <c:strRef>
              <c:f>'Trend Tool Example (2)'!$C$50:$AZ$50</c:f>
              <c:strCache>
                <c:ptCount val="50"/>
                <c:pt idx="0">
                  <c:v>2000-2001</c:v>
                </c:pt>
                <c:pt idx="1">
                  <c:v>2002-2003</c:v>
                </c:pt>
                <c:pt idx="2">
                  <c:v>2004-2005</c:v>
                </c:pt>
                <c:pt idx="3">
                  <c:v>2006-2007</c:v>
                </c:pt>
                <c:pt idx="4">
                  <c:v>2008-2009</c:v>
                </c:pt>
                <c:pt idx="5">
                  <c:v>2010-2011</c:v>
                </c:pt>
                <c:pt idx="6">
                  <c:v>2012-2013</c:v>
                </c:pt>
                <c:pt idx="7">
                  <c:v>2014-2015</c:v>
                </c:pt>
                <c:pt idx="8">
                  <c:v>2016-2017</c:v>
                </c:pt>
                <c:pt idx="9">
                  <c:v>2018-2019</c:v>
                </c:pt>
                <c:pt idx="10">
                  <c:v>2020-2021</c:v>
                </c:pt>
                <c:pt idx="11">
                  <c:v>2022-2023</c:v>
                </c:pt>
                <c:pt idx="12">
                  <c:v>2024-2025</c:v>
                </c:pt>
                <c:pt idx="13">
                  <c:v>2026-2027</c:v>
                </c:pt>
                <c:pt idx="14">
                  <c:v>2028-2029</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strCache>
            </c:strRef>
          </c:cat>
          <c:val>
            <c:numRef>
              <c:f>'Trend Tool Example (2)'!$C$106:$Q$106</c:f>
              <c:numCache>
                <c:formatCode>0.0</c:formatCode>
                <c:ptCount val="15"/>
                <c:pt idx="0">
                  <c:v>#N/A</c:v>
                </c:pt>
                <c:pt idx="1">
                  <c:v>#N/A</c:v>
                </c:pt>
                <c:pt idx="2">
                  <c:v>#N/A</c:v>
                </c:pt>
                <c:pt idx="3">
                  <c:v>#N/A</c:v>
                </c:pt>
                <c:pt idx="4">
                  <c:v>#N/A</c:v>
                </c:pt>
                <c:pt idx="5">
                  <c:v>#N/A</c:v>
                </c:pt>
                <c:pt idx="6">
                  <c:v>#N/A</c:v>
                </c:pt>
                <c:pt idx="7">
                  <c:v>#N/A</c:v>
                </c:pt>
                <c:pt idx="8">
                  <c:v>#N/A</c:v>
                </c:pt>
                <c:pt idx="9">
                  <c:v>13.793369206303543</c:v>
                </c:pt>
                <c:pt idx="10">
                  <c:v>13.392631977796425</c:v>
                </c:pt>
                <c:pt idx="11">
                  <c:v>12.998151183379489</c:v>
                </c:pt>
                <c:pt idx="12">
                  <c:v>12.609007223132265</c:v>
                </c:pt>
                <c:pt idx="13">
                  <c:v>12.224386881647844</c:v>
                </c:pt>
                <c:pt idx="14">
                  <c:v>11.84358987581918</c:v>
                </c:pt>
              </c:numCache>
            </c:numRef>
          </c:val>
          <c:smooth val="0"/>
          <c:extLst>
            <c:ext xmlns:c16="http://schemas.microsoft.com/office/drawing/2014/chart" uri="{C3380CC4-5D6E-409C-BE32-E72D297353CC}">
              <c16:uniqueId val="{00000000-A746-4FBD-BD00-082455A15252}"/>
            </c:ext>
          </c:extLst>
        </c:ser>
        <c:ser>
          <c:idx val="4"/>
          <c:order val="1"/>
          <c:tx>
            <c:strRef>
              <c:f>'Trend Tool Example (2)'!$B$105</c:f>
              <c:strCache>
                <c:ptCount val="1"/>
                <c:pt idx="0">
                  <c:v>75%</c:v>
                </c:pt>
              </c:strCache>
            </c:strRef>
          </c:tx>
          <c:spPr>
            <a:ln w="28575" cap="rnd">
              <a:solidFill>
                <a:schemeClr val="accent4">
                  <a:lumMod val="20000"/>
                  <a:lumOff val="80000"/>
                </a:schemeClr>
              </a:solidFill>
              <a:round/>
            </a:ln>
            <a:effectLst/>
          </c:spPr>
          <c:marker>
            <c:symbol val="none"/>
          </c:marker>
          <c:cat>
            <c:strRef>
              <c:f>'Trend Tool Example (2)'!$C$50:$AZ$50</c:f>
              <c:strCache>
                <c:ptCount val="50"/>
                <c:pt idx="0">
                  <c:v>2000-2001</c:v>
                </c:pt>
                <c:pt idx="1">
                  <c:v>2002-2003</c:v>
                </c:pt>
                <c:pt idx="2">
                  <c:v>2004-2005</c:v>
                </c:pt>
                <c:pt idx="3">
                  <c:v>2006-2007</c:v>
                </c:pt>
                <c:pt idx="4">
                  <c:v>2008-2009</c:v>
                </c:pt>
                <c:pt idx="5">
                  <c:v>2010-2011</c:v>
                </c:pt>
                <c:pt idx="6">
                  <c:v>2012-2013</c:v>
                </c:pt>
                <c:pt idx="7">
                  <c:v>2014-2015</c:v>
                </c:pt>
                <c:pt idx="8">
                  <c:v>2016-2017</c:v>
                </c:pt>
                <c:pt idx="9">
                  <c:v>2018-2019</c:v>
                </c:pt>
                <c:pt idx="10">
                  <c:v>2020-2021</c:v>
                </c:pt>
                <c:pt idx="11">
                  <c:v>2022-2023</c:v>
                </c:pt>
                <c:pt idx="12">
                  <c:v>2024-2025</c:v>
                </c:pt>
                <c:pt idx="13">
                  <c:v>2026-2027</c:v>
                </c:pt>
                <c:pt idx="14">
                  <c:v>2028-2029</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strCache>
            </c:strRef>
          </c:cat>
          <c:val>
            <c:numRef>
              <c:f>'Trend Tool Example (2)'!$C$105:$Q$105</c:f>
              <c:numCache>
                <c:formatCode>0.0</c:formatCode>
                <c:ptCount val="15"/>
                <c:pt idx="0">
                  <c:v>#N/A</c:v>
                </c:pt>
                <c:pt idx="1">
                  <c:v>#N/A</c:v>
                </c:pt>
                <c:pt idx="2">
                  <c:v>#N/A</c:v>
                </c:pt>
                <c:pt idx="3">
                  <c:v>#N/A</c:v>
                </c:pt>
                <c:pt idx="4">
                  <c:v>#N/A</c:v>
                </c:pt>
                <c:pt idx="5">
                  <c:v>#N/A</c:v>
                </c:pt>
                <c:pt idx="6">
                  <c:v>#N/A</c:v>
                </c:pt>
                <c:pt idx="7">
                  <c:v>#N/A</c:v>
                </c:pt>
                <c:pt idx="8">
                  <c:v>#N/A</c:v>
                </c:pt>
                <c:pt idx="9">
                  <c:v>13.314172084704142</c:v>
                </c:pt>
                <c:pt idx="10">
                  <c:v>12.88903615281515</c:v>
                </c:pt>
                <c:pt idx="11">
                  <c:v>12.467044709174935</c:v>
                </c:pt>
                <c:pt idx="12">
                  <c:v>12.047735562205666</c:v>
                </c:pt>
                <c:pt idx="13">
                  <c:v>11.630699989262073</c:v>
                </c:pt>
                <c:pt idx="14">
                  <c:v>11.215586027553851</c:v>
                </c:pt>
              </c:numCache>
            </c:numRef>
          </c:val>
          <c:smooth val="0"/>
          <c:extLst>
            <c:ext xmlns:c16="http://schemas.microsoft.com/office/drawing/2014/chart" uri="{C3380CC4-5D6E-409C-BE32-E72D297353CC}">
              <c16:uniqueId val="{00000001-A746-4FBD-BD00-082455A15252}"/>
            </c:ext>
          </c:extLst>
        </c:ser>
        <c:ser>
          <c:idx val="3"/>
          <c:order val="2"/>
          <c:tx>
            <c:strRef>
              <c:f>'Trend Tool Example (2)'!$B$104</c:f>
              <c:strCache>
                <c:ptCount val="1"/>
                <c:pt idx="0">
                  <c:v>67%</c:v>
                </c:pt>
              </c:strCache>
            </c:strRef>
          </c:tx>
          <c:spPr>
            <a:ln w="28575" cap="rnd">
              <a:solidFill>
                <a:schemeClr val="accent4"/>
              </a:solidFill>
              <a:round/>
            </a:ln>
            <a:effectLst/>
          </c:spPr>
          <c:marker>
            <c:symbol val="none"/>
          </c:marker>
          <c:cat>
            <c:strRef>
              <c:f>'Trend Tool Example (2)'!$C$50:$AZ$50</c:f>
              <c:strCache>
                <c:ptCount val="50"/>
                <c:pt idx="0">
                  <c:v>2000-2001</c:v>
                </c:pt>
                <c:pt idx="1">
                  <c:v>2002-2003</c:v>
                </c:pt>
                <c:pt idx="2">
                  <c:v>2004-2005</c:v>
                </c:pt>
                <c:pt idx="3">
                  <c:v>2006-2007</c:v>
                </c:pt>
                <c:pt idx="4">
                  <c:v>2008-2009</c:v>
                </c:pt>
                <c:pt idx="5">
                  <c:v>2010-2011</c:v>
                </c:pt>
                <c:pt idx="6">
                  <c:v>2012-2013</c:v>
                </c:pt>
                <c:pt idx="7">
                  <c:v>2014-2015</c:v>
                </c:pt>
                <c:pt idx="8">
                  <c:v>2016-2017</c:v>
                </c:pt>
                <c:pt idx="9">
                  <c:v>2018-2019</c:v>
                </c:pt>
                <c:pt idx="10">
                  <c:v>2020-2021</c:v>
                </c:pt>
                <c:pt idx="11">
                  <c:v>2022-2023</c:v>
                </c:pt>
                <c:pt idx="12">
                  <c:v>2024-2025</c:v>
                </c:pt>
                <c:pt idx="13">
                  <c:v>2026-2027</c:v>
                </c:pt>
                <c:pt idx="14">
                  <c:v>2028-2029</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strCache>
            </c:strRef>
          </c:cat>
          <c:val>
            <c:numRef>
              <c:f>'Trend Tool Example (2)'!$C$104:$Q$104</c:f>
              <c:numCache>
                <c:formatCode>0.0</c:formatCode>
                <c:ptCount val="15"/>
                <c:pt idx="0">
                  <c:v>#N/A</c:v>
                </c:pt>
                <c:pt idx="1">
                  <c:v>#N/A</c:v>
                </c:pt>
                <c:pt idx="2">
                  <c:v>#N/A</c:v>
                </c:pt>
                <c:pt idx="3">
                  <c:v>#N/A</c:v>
                </c:pt>
                <c:pt idx="4">
                  <c:v>#N/A</c:v>
                </c:pt>
                <c:pt idx="5">
                  <c:v>#N/A</c:v>
                </c:pt>
                <c:pt idx="6">
                  <c:v>#N/A</c:v>
                </c:pt>
                <c:pt idx="7">
                  <c:v>#N/A</c:v>
                </c:pt>
                <c:pt idx="8">
                  <c:v>#N/A</c:v>
                </c:pt>
                <c:pt idx="9">
                  <c:v>13.142637766538973</c:v>
                </c:pt>
                <c:pt idx="10">
                  <c:v>12.70876802812219</c:v>
                </c:pt>
                <c:pt idx="11">
                  <c:v>12.276928819868855</c:v>
                </c:pt>
                <c:pt idx="12">
                  <c:v>11.84682168496631</c:v>
                </c:pt>
                <c:pt idx="13">
                  <c:v>11.418182693771879</c:v>
                </c:pt>
                <c:pt idx="14">
                  <c:v>10.99078456890204</c:v>
                </c:pt>
              </c:numCache>
            </c:numRef>
          </c:val>
          <c:smooth val="0"/>
          <c:extLst>
            <c:ext xmlns:c16="http://schemas.microsoft.com/office/drawing/2014/chart" uri="{C3380CC4-5D6E-409C-BE32-E72D297353CC}">
              <c16:uniqueId val="{00000002-A746-4FBD-BD00-082455A15252}"/>
            </c:ext>
          </c:extLst>
        </c:ser>
        <c:ser>
          <c:idx val="2"/>
          <c:order val="3"/>
          <c:tx>
            <c:strRef>
              <c:f>'Trend Tool Example (2)'!$B$54</c:f>
              <c:strCache>
                <c:ptCount val="1"/>
                <c:pt idx="0">
                  <c:v>Weighted LS fit</c:v>
                </c:pt>
              </c:strCache>
            </c:strRef>
          </c:tx>
          <c:spPr>
            <a:ln w="28575" cap="rnd">
              <a:solidFill>
                <a:schemeClr val="accent2"/>
              </a:solidFill>
              <a:round/>
            </a:ln>
            <a:effectLst/>
          </c:spPr>
          <c:marker>
            <c:symbol val="none"/>
          </c:marker>
          <c:cat>
            <c:strRef>
              <c:f>'Trend Tool Example (2)'!$C$50:$AZ$50</c:f>
              <c:strCache>
                <c:ptCount val="50"/>
                <c:pt idx="0">
                  <c:v>2000-2001</c:v>
                </c:pt>
                <c:pt idx="1">
                  <c:v>2002-2003</c:v>
                </c:pt>
                <c:pt idx="2">
                  <c:v>2004-2005</c:v>
                </c:pt>
                <c:pt idx="3">
                  <c:v>2006-2007</c:v>
                </c:pt>
                <c:pt idx="4">
                  <c:v>2008-2009</c:v>
                </c:pt>
                <c:pt idx="5">
                  <c:v>2010-2011</c:v>
                </c:pt>
                <c:pt idx="6">
                  <c:v>2012-2013</c:v>
                </c:pt>
                <c:pt idx="7">
                  <c:v>2014-2015</c:v>
                </c:pt>
                <c:pt idx="8">
                  <c:v>2016-2017</c:v>
                </c:pt>
                <c:pt idx="9">
                  <c:v>2018-2019</c:v>
                </c:pt>
                <c:pt idx="10">
                  <c:v>2020-2021</c:v>
                </c:pt>
                <c:pt idx="11">
                  <c:v>2022-2023</c:v>
                </c:pt>
                <c:pt idx="12">
                  <c:v>2024-2025</c:v>
                </c:pt>
                <c:pt idx="13">
                  <c:v>2026-2027</c:v>
                </c:pt>
                <c:pt idx="14">
                  <c:v>2028-2029</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strCache>
            </c:strRef>
          </c:cat>
          <c:val>
            <c:numRef>
              <c:f>'Trend Tool Example (2)'!$C$54:$Q$54</c:f>
              <c:numCache>
                <c:formatCode>0.0</c:formatCode>
                <c:ptCount val="15"/>
                <c:pt idx="0">
                  <c:v>16.878071885540788</c:v>
                </c:pt>
                <c:pt idx="1">
                  <c:v>16.428282106837855</c:v>
                </c:pt>
                <c:pt idx="2">
                  <c:v>15.978492328134951</c:v>
                </c:pt>
                <c:pt idx="3">
                  <c:v>15.52870254943201</c:v>
                </c:pt>
                <c:pt idx="4">
                  <c:v>15.078912770729088</c:v>
                </c:pt>
                <c:pt idx="5">
                  <c:v>14.629122992026149</c:v>
                </c:pt>
                <c:pt idx="6">
                  <c:v>14.179333213323298</c:v>
                </c:pt>
                <c:pt idx="7">
                  <c:v>13.729543434620375</c:v>
                </c:pt>
                <c:pt idx="8">
                  <c:v>13.279753655917444</c:v>
                </c:pt>
                <c:pt idx="9">
                  <c:v>12.829963877214505</c:v>
                </c:pt>
                <c:pt idx="10">
                  <c:v>12.380174098511544</c:v>
                </c:pt>
                <c:pt idx="11">
                  <c:v>11.930384319808676</c:v>
                </c:pt>
                <c:pt idx="12">
                  <c:v>11.480594541105809</c:v>
                </c:pt>
                <c:pt idx="13">
                  <c:v>11.030804762402756</c:v>
                </c:pt>
                <c:pt idx="14">
                  <c:v>10.581014983699887</c:v>
                </c:pt>
              </c:numCache>
            </c:numRef>
          </c:val>
          <c:smooth val="0"/>
          <c:extLst>
            <c:ext xmlns:c16="http://schemas.microsoft.com/office/drawing/2014/chart" uri="{C3380CC4-5D6E-409C-BE32-E72D297353CC}">
              <c16:uniqueId val="{00000003-A746-4FBD-BD00-082455A15252}"/>
            </c:ext>
          </c:extLst>
        </c:ser>
        <c:ser>
          <c:idx val="1"/>
          <c:order val="4"/>
          <c:tx>
            <c:strRef>
              <c:f>'Trend Tool Example (2)'!$B$53</c:f>
              <c:strCache>
                <c:ptCount val="1"/>
                <c:pt idx="0">
                  <c:v>Weighted LS projection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'Trend Tool Example (2)'!$C$50:$AZ$50</c:f>
              <c:strCache>
                <c:ptCount val="50"/>
                <c:pt idx="0">
                  <c:v>2000-2001</c:v>
                </c:pt>
                <c:pt idx="1">
                  <c:v>2002-2003</c:v>
                </c:pt>
                <c:pt idx="2">
                  <c:v>2004-2005</c:v>
                </c:pt>
                <c:pt idx="3">
                  <c:v>2006-2007</c:v>
                </c:pt>
                <c:pt idx="4">
                  <c:v>2008-2009</c:v>
                </c:pt>
                <c:pt idx="5">
                  <c:v>2010-2011</c:v>
                </c:pt>
                <c:pt idx="6">
                  <c:v>2012-2013</c:v>
                </c:pt>
                <c:pt idx="7">
                  <c:v>2014-2015</c:v>
                </c:pt>
                <c:pt idx="8">
                  <c:v>2016-2017</c:v>
                </c:pt>
                <c:pt idx="9">
                  <c:v>2018-2019</c:v>
                </c:pt>
                <c:pt idx="10">
                  <c:v>2020-2021</c:v>
                </c:pt>
                <c:pt idx="11">
                  <c:v>2022-2023</c:v>
                </c:pt>
                <c:pt idx="12">
                  <c:v>2024-2025</c:v>
                </c:pt>
                <c:pt idx="13">
                  <c:v>2026-2027</c:v>
                </c:pt>
                <c:pt idx="14">
                  <c:v>2028-2029</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strCache>
            </c:strRef>
          </c:cat>
          <c:val>
            <c:numRef>
              <c:f>'Trend Tool Example (2)'!$C$53:$Q$53</c:f>
              <c:numCache>
                <c:formatCode>0.0</c:formatCode>
                <c:ptCount val="15"/>
                <c:pt idx="0">
                  <c:v>#N/A</c:v>
                </c:pt>
                <c:pt idx="1">
                  <c:v>#N/A</c:v>
                </c:pt>
                <c:pt idx="2">
                  <c:v>#N/A</c:v>
                </c:pt>
                <c:pt idx="3">
                  <c:v>#N/A</c:v>
                </c:pt>
                <c:pt idx="4">
                  <c:v>#N/A</c:v>
                </c:pt>
                <c:pt idx="5">
                  <c:v>#N/A</c:v>
                </c:pt>
                <c:pt idx="6">
                  <c:v>#N/A</c:v>
                </c:pt>
                <c:pt idx="7">
                  <c:v>#N/A</c:v>
                </c:pt>
                <c:pt idx="8">
                  <c:v>#N/A</c:v>
                </c:pt>
                <c:pt idx="9">
                  <c:v>12.829963877214505</c:v>
                </c:pt>
                <c:pt idx="10">
                  <c:v>12.380174098511544</c:v>
                </c:pt>
                <c:pt idx="11">
                  <c:v>11.930384319808676</c:v>
                </c:pt>
                <c:pt idx="12">
                  <c:v>11.480594541105809</c:v>
                </c:pt>
                <c:pt idx="13">
                  <c:v>11.030804762402756</c:v>
                </c:pt>
                <c:pt idx="14">
                  <c:v>10.581014983699887</c:v>
                </c:pt>
              </c:numCache>
            </c:numRef>
          </c:val>
          <c:smooth val="0"/>
          <c:extLst>
            <c:ext xmlns:c16="http://schemas.microsoft.com/office/drawing/2014/chart" uri="{C3380CC4-5D6E-409C-BE32-E72D297353CC}">
              <c16:uniqueId val="{00000004-A746-4FBD-BD00-082455A15252}"/>
            </c:ext>
          </c:extLst>
        </c:ser>
        <c:ser>
          <c:idx val="6"/>
          <c:order val="5"/>
          <c:tx>
            <c:strRef>
              <c:f>'Trend Tool Example (2)'!$B$102</c:f>
              <c:strCache>
                <c:ptCount val="1"/>
                <c:pt idx="0">
                  <c:v>33%</c:v>
                </c:pt>
              </c:strCache>
            </c:strRef>
          </c:tx>
          <c:spPr>
            <a:ln w="28575" cap="rnd">
              <a:solidFill>
                <a:schemeClr val="accent4"/>
              </a:solidFill>
              <a:prstDash val="dash"/>
              <a:round/>
            </a:ln>
            <a:effectLst/>
          </c:spPr>
          <c:marker>
            <c:symbol val="none"/>
          </c:marker>
          <c:cat>
            <c:strRef>
              <c:f>'Trend Tool Example (2)'!$C$50:$AZ$50</c:f>
              <c:strCache>
                <c:ptCount val="50"/>
                <c:pt idx="0">
                  <c:v>2000-2001</c:v>
                </c:pt>
                <c:pt idx="1">
                  <c:v>2002-2003</c:v>
                </c:pt>
                <c:pt idx="2">
                  <c:v>2004-2005</c:v>
                </c:pt>
                <c:pt idx="3">
                  <c:v>2006-2007</c:v>
                </c:pt>
                <c:pt idx="4">
                  <c:v>2008-2009</c:v>
                </c:pt>
                <c:pt idx="5">
                  <c:v>2010-2011</c:v>
                </c:pt>
                <c:pt idx="6">
                  <c:v>2012-2013</c:v>
                </c:pt>
                <c:pt idx="7">
                  <c:v>2014-2015</c:v>
                </c:pt>
                <c:pt idx="8">
                  <c:v>2016-2017</c:v>
                </c:pt>
                <c:pt idx="9">
                  <c:v>2018-2019</c:v>
                </c:pt>
                <c:pt idx="10">
                  <c:v>2020-2021</c:v>
                </c:pt>
                <c:pt idx="11">
                  <c:v>2022-2023</c:v>
                </c:pt>
                <c:pt idx="12">
                  <c:v>2024-2025</c:v>
                </c:pt>
                <c:pt idx="13">
                  <c:v>2026-2027</c:v>
                </c:pt>
                <c:pt idx="14">
                  <c:v>2028-2029</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strCache>
            </c:strRef>
          </c:cat>
          <c:val>
            <c:numRef>
              <c:f>'Trend Tool Example (2)'!$C$102:$Q$102</c:f>
              <c:numCache>
                <c:formatCode>0.0</c:formatCode>
                <c:ptCount val="15"/>
                <c:pt idx="0">
                  <c:v>#N/A</c:v>
                </c:pt>
                <c:pt idx="1">
                  <c:v>#N/A</c:v>
                </c:pt>
                <c:pt idx="2">
                  <c:v>#N/A</c:v>
                </c:pt>
                <c:pt idx="3">
                  <c:v>#N/A</c:v>
                </c:pt>
                <c:pt idx="4">
                  <c:v>#N/A</c:v>
                </c:pt>
                <c:pt idx="5">
                  <c:v>#N/A</c:v>
                </c:pt>
                <c:pt idx="6">
                  <c:v>#N/A</c:v>
                </c:pt>
                <c:pt idx="7">
                  <c:v>#N/A</c:v>
                </c:pt>
                <c:pt idx="8">
                  <c:v>#N/A</c:v>
                </c:pt>
                <c:pt idx="9">
                  <c:v>12.517289987890038</c:v>
                </c:pt>
                <c:pt idx="10">
                  <c:v>12.051580168900898</c:v>
                </c:pt>
                <c:pt idx="11">
                  <c:v>11.583839819748498</c:v>
                </c:pt>
                <c:pt idx="12">
                  <c:v>11.114367397245307</c:v>
                </c:pt>
                <c:pt idx="13">
                  <c:v>10.643426831033635</c:v>
                </c:pt>
                <c:pt idx="14">
                  <c:v>10.171245398497737</c:v>
                </c:pt>
              </c:numCache>
            </c:numRef>
          </c:val>
          <c:smooth val="0"/>
          <c:extLst>
            <c:ext xmlns:c16="http://schemas.microsoft.com/office/drawing/2014/chart" uri="{C3380CC4-5D6E-409C-BE32-E72D297353CC}">
              <c16:uniqueId val="{00000005-A746-4FBD-BD00-082455A15252}"/>
            </c:ext>
          </c:extLst>
        </c:ser>
        <c:ser>
          <c:idx val="7"/>
          <c:order val="6"/>
          <c:tx>
            <c:strRef>
              <c:f>'Trend Tool Example (2)'!$B$101</c:f>
              <c:strCache>
                <c:ptCount val="1"/>
                <c:pt idx="0">
                  <c:v>25%</c:v>
                </c:pt>
              </c:strCache>
            </c:strRef>
          </c:tx>
          <c:spPr>
            <a:ln w="28575" cap="rnd">
              <a:solidFill>
                <a:schemeClr val="accent4">
                  <a:lumMod val="20000"/>
                  <a:lumOff val="80000"/>
                </a:schemeClr>
              </a:solidFill>
              <a:prstDash val="dash"/>
              <a:round/>
            </a:ln>
            <a:effectLst/>
          </c:spPr>
          <c:marker>
            <c:symbol val="none"/>
          </c:marker>
          <c:cat>
            <c:strRef>
              <c:f>'Trend Tool Example (2)'!$C$50:$AZ$50</c:f>
              <c:strCache>
                <c:ptCount val="50"/>
                <c:pt idx="0">
                  <c:v>2000-2001</c:v>
                </c:pt>
                <c:pt idx="1">
                  <c:v>2002-2003</c:v>
                </c:pt>
                <c:pt idx="2">
                  <c:v>2004-2005</c:v>
                </c:pt>
                <c:pt idx="3">
                  <c:v>2006-2007</c:v>
                </c:pt>
                <c:pt idx="4">
                  <c:v>2008-2009</c:v>
                </c:pt>
                <c:pt idx="5">
                  <c:v>2010-2011</c:v>
                </c:pt>
                <c:pt idx="6">
                  <c:v>2012-2013</c:v>
                </c:pt>
                <c:pt idx="7">
                  <c:v>2014-2015</c:v>
                </c:pt>
                <c:pt idx="8">
                  <c:v>2016-2017</c:v>
                </c:pt>
                <c:pt idx="9">
                  <c:v>2018-2019</c:v>
                </c:pt>
                <c:pt idx="10">
                  <c:v>2020-2021</c:v>
                </c:pt>
                <c:pt idx="11">
                  <c:v>2022-2023</c:v>
                </c:pt>
                <c:pt idx="12">
                  <c:v>2024-2025</c:v>
                </c:pt>
                <c:pt idx="13">
                  <c:v>2026-2027</c:v>
                </c:pt>
                <c:pt idx="14">
                  <c:v>2028-2029</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strCache>
            </c:strRef>
          </c:cat>
          <c:val>
            <c:numRef>
              <c:f>'Trend Tool Example (2)'!$C$101:$Q$101</c:f>
              <c:numCache>
                <c:formatCode>0.0</c:formatCode>
                <c:ptCount val="15"/>
                <c:pt idx="0">
                  <c:v>#N/A</c:v>
                </c:pt>
                <c:pt idx="1">
                  <c:v>#N/A</c:v>
                </c:pt>
                <c:pt idx="2">
                  <c:v>#N/A</c:v>
                </c:pt>
                <c:pt idx="3">
                  <c:v>#N/A</c:v>
                </c:pt>
                <c:pt idx="4">
                  <c:v>#N/A</c:v>
                </c:pt>
                <c:pt idx="5">
                  <c:v>#N/A</c:v>
                </c:pt>
                <c:pt idx="6">
                  <c:v>#N/A</c:v>
                </c:pt>
                <c:pt idx="7">
                  <c:v>#N/A</c:v>
                </c:pt>
                <c:pt idx="8">
                  <c:v>#N/A</c:v>
                </c:pt>
                <c:pt idx="9">
                  <c:v>12.34575566972487</c:v>
                </c:pt>
                <c:pt idx="10">
                  <c:v>11.871312044207938</c:v>
                </c:pt>
                <c:pt idx="11">
                  <c:v>11.393723930442418</c:v>
                </c:pt>
                <c:pt idx="12">
                  <c:v>10.91345352000595</c:v>
                </c:pt>
                <c:pt idx="13">
                  <c:v>10.430909535543439</c:v>
                </c:pt>
                <c:pt idx="14">
                  <c:v>9.9464439398459241</c:v>
                </c:pt>
              </c:numCache>
            </c:numRef>
          </c:val>
          <c:smooth val="0"/>
          <c:extLst>
            <c:ext xmlns:c16="http://schemas.microsoft.com/office/drawing/2014/chart" uri="{C3380CC4-5D6E-409C-BE32-E72D297353CC}">
              <c16:uniqueId val="{00000006-A746-4FBD-BD00-082455A15252}"/>
            </c:ext>
          </c:extLst>
        </c:ser>
        <c:ser>
          <c:idx val="8"/>
          <c:order val="7"/>
          <c:tx>
            <c:strRef>
              <c:f>'Trend Tool Example (2)'!$B$100</c:f>
              <c:strCache>
                <c:ptCount val="1"/>
                <c:pt idx="0">
                  <c:v>10%</c:v>
                </c:pt>
              </c:strCache>
            </c:strRef>
          </c:tx>
          <c:spPr>
            <a:ln w="28575" cap="rnd">
              <a:solidFill>
                <a:srgbClr val="636363"/>
              </a:solidFill>
              <a:prstDash val="dash"/>
              <a:round/>
            </a:ln>
            <a:effectLst/>
          </c:spPr>
          <c:marker>
            <c:symbol val="none"/>
          </c:marker>
          <c:cat>
            <c:strRef>
              <c:f>'Trend Tool Example (2)'!$C$50:$AZ$50</c:f>
              <c:strCache>
                <c:ptCount val="50"/>
                <c:pt idx="0">
                  <c:v>2000-2001</c:v>
                </c:pt>
                <c:pt idx="1">
                  <c:v>2002-2003</c:v>
                </c:pt>
                <c:pt idx="2">
                  <c:v>2004-2005</c:v>
                </c:pt>
                <c:pt idx="3">
                  <c:v>2006-2007</c:v>
                </c:pt>
                <c:pt idx="4">
                  <c:v>2008-2009</c:v>
                </c:pt>
                <c:pt idx="5">
                  <c:v>2010-2011</c:v>
                </c:pt>
                <c:pt idx="6">
                  <c:v>2012-2013</c:v>
                </c:pt>
                <c:pt idx="7">
                  <c:v>2014-2015</c:v>
                </c:pt>
                <c:pt idx="8">
                  <c:v>2016-2017</c:v>
                </c:pt>
                <c:pt idx="9">
                  <c:v>2018-2019</c:v>
                </c:pt>
                <c:pt idx="10">
                  <c:v>2020-2021</c:v>
                </c:pt>
                <c:pt idx="11">
                  <c:v>2022-2023</c:v>
                </c:pt>
                <c:pt idx="12">
                  <c:v>2024-2025</c:v>
                </c:pt>
                <c:pt idx="13">
                  <c:v>2026-2027</c:v>
                </c:pt>
                <c:pt idx="14">
                  <c:v>2028-2029</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strCache>
            </c:strRef>
          </c:cat>
          <c:val>
            <c:numRef>
              <c:f>'Trend Tool Example (2)'!$C$100:$Q$100</c:f>
              <c:numCache>
                <c:formatCode>0.0</c:formatCode>
                <c:ptCount val="15"/>
                <c:pt idx="0">
                  <c:v>#N/A</c:v>
                </c:pt>
                <c:pt idx="1">
                  <c:v>#N/A</c:v>
                </c:pt>
                <c:pt idx="2">
                  <c:v>#N/A</c:v>
                </c:pt>
                <c:pt idx="3">
                  <c:v>#N/A</c:v>
                </c:pt>
                <c:pt idx="4">
                  <c:v>#N/A</c:v>
                </c:pt>
                <c:pt idx="5">
                  <c:v>#N/A</c:v>
                </c:pt>
                <c:pt idx="6">
                  <c:v>#N/A</c:v>
                </c:pt>
                <c:pt idx="7">
                  <c:v>#N/A</c:v>
                </c:pt>
                <c:pt idx="8">
                  <c:v>#N/A</c:v>
                </c:pt>
                <c:pt idx="9">
                  <c:v>11.866558548125466</c:v>
                </c:pt>
                <c:pt idx="10">
                  <c:v>11.367716219226665</c:v>
                </c:pt>
                <c:pt idx="11">
                  <c:v>10.862617456237864</c:v>
                </c:pt>
                <c:pt idx="12">
                  <c:v>10.352181859079352</c:v>
                </c:pt>
                <c:pt idx="13">
                  <c:v>9.8372226431576699</c:v>
                </c:pt>
                <c:pt idx="14">
                  <c:v>9.3184400915805963</c:v>
                </c:pt>
              </c:numCache>
            </c:numRef>
          </c:val>
          <c:smooth val="0"/>
          <c:extLst>
            <c:ext xmlns:c16="http://schemas.microsoft.com/office/drawing/2014/chart" uri="{C3380CC4-5D6E-409C-BE32-E72D297353CC}">
              <c16:uniqueId val="{00000007-A746-4FBD-BD00-082455A15252}"/>
            </c:ext>
          </c:extLst>
        </c:ser>
        <c:ser>
          <c:idx val="5"/>
          <c:order val="8"/>
          <c:tx>
            <c:strRef>
              <c:f>'Trend Tool Example (2)'!$B$55</c:f>
              <c:strCache>
                <c:ptCount val="1"/>
                <c:pt idx="0">
                  <c:v>2016-2017 baseline</c:v>
                </c:pt>
              </c:strCache>
            </c:strRef>
          </c:tx>
          <c:spPr>
            <a:ln w="28575" cap="rnd">
              <a:solidFill>
                <a:schemeClr val="accent6"/>
              </a:solidFill>
              <a:round/>
            </a:ln>
            <a:effectLst/>
          </c:spPr>
          <c:marker>
            <c:symbol val="none"/>
          </c:marker>
          <c:cat>
            <c:strRef>
              <c:f>'Trend Tool Example (2)'!$C$50:$AZ$50</c:f>
              <c:strCache>
                <c:ptCount val="50"/>
                <c:pt idx="0">
                  <c:v>2000-2001</c:v>
                </c:pt>
                <c:pt idx="1">
                  <c:v>2002-2003</c:v>
                </c:pt>
                <c:pt idx="2">
                  <c:v>2004-2005</c:v>
                </c:pt>
                <c:pt idx="3">
                  <c:v>2006-2007</c:v>
                </c:pt>
                <c:pt idx="4">
                  <c:v>2008-2009</c:v>
                </c:pt>
                <c:pt idx="5">
                  <c:v>2010-2011</c:v>
                </c:pt>
                <c:pt idx="6">
                  <c:v>2012-2013</c:v>
                </c:pt>
                <c:pt idx="7">
                  <c:v>2014-2015</c:v>
                </c:pt>
                <c:pt idx="8">
                  <c:v>2016-2017</c:v>
                </c:pt>
                <c:pt idx="9">
                  <c:v>2018-2019</c:v>
                </c:pt>
                <c:pt idx="10">
                  <c:v>2020-2021</c:v>
                </c:pt>
                <c:pt idx="11">
                  <c:v>2022-2023</c:v>
                </c:pt>
                <c:pt idx="12">
                  <c:v>2024-2025</c:v>
                </c:pt>
                <c:pt idx="13">
                  <c:v>2026-2027</c:v>
                </c:pt>
                <c:pt idx="14">
                  <c:v>2028-2029</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strCache>
            </c:strRef>
          </c:cat>
          <c:val>
            <c:numRef>
              <c:f>'Trend Tool Example (2)'!$C$55:$Q$55</c:f>
              <c:numCache>
                <c:formatCode>General</c:formatCode>
                <c:ptCount val="15"/>
                <c:pt idx="0">
                  <c:v>#N/A</c:v>
                </c:pt>
                <c:pt idx="1">
                  <c:v>#N/A</c:v>
                </c:pt>
                <c:pt idx="2">
                  <c:v>#N/A</c:v>
                </c:pt>
                <c:pt idx="3">
                  <c:v>#N/A</c:v>
                </c:pt>
                <c:pt idx="4">
                  <c:v>#N/A</c:v>
                </c:pt>
                <c:pt idx="5">
                  <c:v>#N/A</c:v>
                </c:pt>
                <c:pt idx="6">
                  <c:v>#N/A</c:v>
                </c:pt>
                <c:pt idx="7">
                  <c:v>#N/A</c:v>
                </c:pt>
                <c:pt idx="8">
                  <c:v>12.9</c:v>
                </c:pt>
                <c:pt idx="9">
                  <c:v>12.9</c:v>
                </c:pt>
                <c:pt idx="10">
                  <c:v>12.9</c:v>
                </c:pt>
                <c:pt idx="11">
                  <c:v>12.9</c:v>
                </c:pt>
                <c:pt idx="12">
                  <c:v>12.9</c:v>
                </c:pt>
                <c:pt idx="13">
                  <c:v>12.9</c:v>
                </c:pt>
                <c:pt idx="14">
                  <c:v>12.9</c:v>
                </c:pt>
              </c:numCache>
            </c:numRef>
          </c:val>
          <c:smooth val="0"/>
          <c:extLst>
            <c:ext xmlns:c16="http://schemas.microsoft.com/office/drawing/2014/chart" uri="{C3380CC4-5D6E-409C-BE32-E72D297353CC}">
              <c16:uniqueId val="{00000008-A746-4FBD-BD00-082455A15252}"/>
            </c:ext>
          </c:extLst>
        </c:ser>
        <c:ser>
          <c:idx val="0"/>
          <c:order val="9"/>
          <c:tx>
            <c:strRef>
              <c:f>'Trend Tool Example (2)'!$B$52</c:f>
              <c:strCache>
                <c:ptCount val="1"/>
                <c:pt idx="0">
                  <c:v>Estimate</c:v>
                </c:pt>
              </c:strCache>
            </c:strRef>
          </c:tx>
          <c:spPr>
            <a:ln w="28575" cap="rnd">
              <a:solidFill>
                <a:schemeClr val="accent1"/>
              </a:solidFill>
              <a:round/>
            </a:ln>
            <a:effectLst/>
          </c:spPr>
          <c:marker>
            <c:symbol val="none"/>
          </c:marker>
          <c:cat>
            <c:strRef>
              <c:f>'Trend Tool Example (2)'!$C$50:$AZ$50</c:f>
              <c:strCache>
                <c:ptCount val="50"/>
                <c:pt idx="0">
                  <c:v>2000-2001</c:v>
                </c:pt>
                <c:pt idx="1">
                  <c:v>2002-2003</c:v>
                </c:pt>
                <c:pt idx="2">
                  <c:v>2004-2005</c:v>
                </c:pt>
                <c:pt idx="3">
                  <c:v>2006-2007</c:v>
                </c:pt>
                <c:pt idx="4">
                  <c:v>2008-2009</c:v>
                </c:pt>
                <c:pt idx="5">
                  <c:v>2010-2011</c:v>
                </c:pt>
                <c:pt idx="6">
                  <c:v>2012-2013</c:v>
                </c:pt>
                <c:pt idx="7">
                  <c:v>2014-2015</c:v>
                </c:pt>
                <c:pt idx="8">
                  <c:v>2016-2017</c:v>
                </c:pt>
                <c:pt idx="9">
                  <c:v>2018-2019</c:v>
                </c:pt>
                <c:pt idx="10">
                  <c:v>2020-2021</c:v>
                </c:pt>
                <c:pt idx="11">
                  <c:v>2022-2023</c:v>
                </c:pt>
                <c:pt idx="12">
                  <c:v>2024-2025</c:v>
                </c:pt>
                <c:pt idx="13">
                  <c:v>2026-2027</c:v>
                </c:pt>
                <c:pt idx="14">
                  <c:v>2028-2029</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strCache>
            </c:strRef>
          </c:cat>
          <c:val>
            <c:numRef>
              <c:f>'Trend Tool Example (2)'!$C$52:$Q$52</c:f>
              <c:numCache>
                <c:formatCode>General</c:formatCode>
                <c:ptCount val="15"/>
                <c:pt idx="0">
                  <c:v>16.2</c:v>
                </c:pt>
                <c:pt idx="1">
                  <c:v>16.3</c:v>
                </c:pt>
                <c:pt idx="2">
                  <c:v>16.3</c:v>
                </c:pt>
                <c:pt idx="3">
                  <c:v>16.3</c:v>
                </c:pt>
                <c:pt idx="4">
                  <c:v>16.100000000000001</c:v>
                </c:pt>
                <c:pt idx="5">
                  <c:v>14.8</c:v>
                </c:pt>
                <c:pt idx="6">
                  <c:v>14</c:v>
                </c:pt>
                <c:pt idx="7">
                  <c:v>13.6</c:v>
                </c:pt>
                <c:pt idx="8">
                  <c:v>12.9</c:v>
                </c:pt>
                <c:pt idx="9">
                  <c:v>#N/A</c:v>
                </c:pt>
                <c:pt idx="10">
                  <c:v>#N/A</c:v>
                </c:pt>
                <c:pt idx="11">
                  <c:v>#N/A</c:v>
                </c:pt>
                <c:pt idx="12">
                  <c:v>#N/A</c:v>
                </c:pt>
                <c:pt idx="13">
                  <c:v>#N/A</c:v>
                </c:pt>
                <c:pt idx="14">
                  <c:v>#N/A</c:v>
                </c:pt>
              </c:numCache>
            </c:numRef>
          </c:val>
          <c:smooth val="0"/>
          <c:extLst>
            <c:ext xmlns:c16="http://schemas.microsoft.com/office/drawing/2014/chart" uri="{C3380CC4-5D6E-409C-BE32-E72D297353CC}">
              <c16:uniqueId val="{00000009-A746-4FBD-BD00-082455A15252}"/>
            </c:ext>
          </c:extLst>
        </c:ser>
        <c:dLbls>
          <c:showLegendKey val="0"/>
          <c:showVal val="0"/>
          <c:showCatName val="0"/>
          <c:showSerName val="0"/>
          <c:showPercent val="0"/>
          <c:showBubbleSize val="0"/>
        </c:dLbls>
        <c:smooth val="0"/>
        <c:axId val="267430328"/>
        <c:axId val="267430984"/>
      </c:lineChart>
      <c:catAx>
        <c:axId val="267430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430984"/>
        <c:crosses val="autoZero"/>
        <c:auto val="1"/>
        <c:lblAlgn val="ctr"/>
        <c:lblOffset val="100"/>
        <c:noMultiLvlLbl val="0"/>
      </c:catAx>
      <c:valAx>
        <c:axId val="2674309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430328"/>
        <c:crosses val="autoZero"/>
        <c:crossBetween val="between"/>
      </c:valAx>
      <c:spPr>
        <a:noFill/>
        <a:ln>
          <a:noFill/>
        </a:ln>
        <a:effectLst/>
      </c:spPr>
    </c:plotArea>
    <c:legend>
      <c:legendPos val="r"/>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85723</xdr:colOff>
      <xdr:row>17</xdr:row>
      <xdr:rowOff>28573</xdr:rowOff>
    </xdr:from>
    <xdr:to>
      <xdr:col>14</xdr:col>
      <xdr:colOff>396238</xdr:colOff>
      <xdr:row>38</xdr:row>
      <xdr:rowOff>154303</xdr:rowOff>
    </xdr:to>
    <xdr:graphicFrame macro="">
      <xdr:nvGraphicFramePr>
        <xdr:cNvPr id="2" name="Chart 1" descr="This chart is a trend tool example. It provides the user with visual display with data to show the user actual how the trend tool helps create targets for the Healthy People 2030 objectives.">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85723</xdr:colOff>
      <xdr:row>17</xdr:row>
      <xdr:rowOff>28573</xdr:rowOff>
    </xdr:from>
    <xdr:to>
      <xdr:col>14</xdr:col>
      <xdr:colOff>396238</xdr:colOff>
      <xdr:row>38</xdr:row>
      <xdr:rowOff>154303</xdr:rowOff>
    </xdr:to>
    <xdr:graphicFrame macro="">
      <xdr:nvGraphicFramePr>
        <xdr:cNvPr id="2" name="Chart 1" descr="This chart is a trend tool example. It provides the user with visual display with data to show the user actual how the trend tool helps create targets for the Healthy People 2030 objectives.">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85723</xdr:colOff>
      <xdr:row>17</xdr:row>
      <xdr:rowOff>28573</xdr:rowOff>
    </xdr:from>
    <xdr:to>
      <xdr:col>14</xdr:col>
      <xdr:colOff>396238</xdr:colOff>
      <xdr:row>38</xdr:row>
      <xdr:rowOff>154303</xdr:rowOff>
    </xdr:to>
    <xdr:graphicFrame macro="">
      <xdr:nvGraphicFramePr>
        <xdr:cNvPr id="2" name="Chart 1" descr="This chart is a trend tool example. It provides the user with visual display with data to show the user actual how the trend tool helps create targets for the Healthy People 2030 objectives.">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dc.gov/nchs/products/hp_pubs.htm" TargetMode="External"/><Relationship Id="rId1" Type="http://schemas.openxmlformats.org/officeDocument/2006/relationships/hyperlink" Target="https://www.cdc.gov/nchs/products/hp_pubs.h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3149E-CADE-48A5-8C1D-142A37F90480}">
  <dimension ref="A1:M37"/>
  <sheetViews>
    <sheetView showGridLines="0" showRowColHeaders="0" tabSelected="1" workbookViewId="0">
      <selection activeCell="Z17" sqref="Z17"/>
    </sheetView>
  </sheetViews>
  <sheetFormatPr defaultRowHeight="15" x14ac:dyDescent="0.25"/>
  <cols>
    <col min="1" max="1" width="5.85546875" customWidth="1"/>
  </cols>
  <sheetData>
    <row r="1" spans="1:13" ht="18.75" x14ac:dyDescent="0.3">
      <c r="A1" s="118" t="s">
        <v>92</v>
      </c>
    </row>
    <row r="2" spans="1:13" x14ac:dyDescent="0.25">
      <c r="A2" s="119" t="s">
        <v>93</v>
      </c>
    </row>
    <row r="3" spans="1:13" x14ac:dyDescent="0.25">
      <c r="A3" s="119" t="s">
        <v>100</v>
      </c>
    </row>
    <row r="4" spans="1:13" x14ac:dyDescent="0.25">
      <c r="A4" s="119" t="s">
        <v>122</v>
      </c>
    </row>
    <row r="5" spans="1:13" x14ac:dyDescent="0.25">
      <c r="A5" t="s">
        <v>94</v>
      </c>
    </row>
    <row r="6" spans="1:13" x14ac:dyDescent="0.25">
      <c r="A6" s="122" t="s">
        <v>99</v>
      </c>
    </row>
    <row r="8" spans="1:13" ht="18.75" x14ac:dyDescent="0.3">
      <c r="A8" s="118" t="s">
        <v>95</v>
      </c>
    </row>
    <row r="9" spans="1:13" x14ac:dyDescent="0.25">
      <c r="A9" s="119" t="s">
        <v>102</v>
      </c>
    </row>
    <row r="10" spans="1:13" x14ac:dyDescent="0.25">
      <c r="A10" s="119"/>
      <c r="B10" t="s">
        <v>103</v>
      </c>
    </row>
    <row r="11" spans="1:13" x14ac:dyDescent="0.25">
      <c r="A11" s="119"/>
      <c r="B11" t="s">
        <v>96</v>
      </c>
    </row>
    <row r="12" spans="1:13" x14ac:dyDescent="0.25">
      <c r="A12" s="119"/>
      <c r="B12" s="120" t="s">
        <v>104</v>
      </c>
    </row>
    <row r="13" spans="1:13" x14ac:dyDescent="0.25">
      <c r="A13" s="119"/>
      <c r="B13" t="s">
        <v>101</v>
      </c>
    </row>
    <row r="14" spans="1:13" x14ac:dyDescent="0.25">
      <c r="A14" s="119" t="s">
        <v>97</v>
      </c>
      <c r="M14" s="120"/>
    </row>
    <row r="15" spans="1:13" x14ac:dyDescent="0.25">
      <c r="B15" s="120" t="s">
        <v>115</v>
      </c>
    </row>
    <row r="16" spans="1:13" x14ac:dyDescent="0.25">
      <c r="A16" s="119"/>
      <c r="B16" t="s">
        <v>98</v>
      </c>
    </row>
    <row r="17" spans="1:4" x14ac:dyDescent="0.25">
      <c r="A17" s="119"/>
      <c r="B17" s="120" t="s">
        <v>105</v>
      </c>
    </row>
    <row r="18" spans="1:4" x14ac:dyDescent="0.25">
      <c r="B18" s="120" t="s">
        <v>123</v>
      </c>
    </row>
    <row r="19" spans="1:4" x14ac:dyDescent="0.25">
      <c r="B19" s="120" t="s">
        <v>106</v>
      </c>
    </row>
    <row r="20" spans="1:4" x14ac:dyDescent="0.25">
      <c r="A20" s="121" t="s">
        <v>52</v>
      </c>
      <c r="B20" s="121"/>
      <c r="C20" s="121"/>
      <c r="D20" s="121"/>
    </row>
    <row r="21" spans="1:4" x14ac:dyDescent="0.25">
      <c r="A21" s="121"/>
      <c r="B21" s="124" t="s">
        <v>109</v>
      </c>
      <c r="C21" s="121"/>
      <c r="D21" s="121"/>
    </row>
    <row r="22" spans="1:4" x14ac:dyDescent="0.25">
      <c r="A22" s="121"/>
      <c r="B22" s="121"/>
      <c r="C22" s="123" t="s">
        <v>107</v>
      </c>
      <c r="D22" s="121"/>
    </row>
    <row r="23" spans="1:4" x14ac:dyDescent="0.25">
      <c r="A23" s="121"/>
      <c r="B23" s="121"/>
      <c r="C23" s="123" t="s">
        <v>108</v>
      </c>
      <c r="D23" s="121"/>
    </row>
    <row r="24" spans="1:4" x14ac:dyDescent="0.25">
      <c r="A24" s="121"/>
      <c r="B24" s="124" t="s">
        <v>110</v>
      </c>
      <c r="C24" s="121"/>
      <c r="D24" s="121"/>
    </row>
    <row r="25" spans="1:4" x14ac:dyDescent="0.25">
      <c r="A25" s="121"/>
      <c r="B25" s="121"/>
      <c r="C25" s="123" t="s">
        <v>113</v>
      </c>
      <c r="D25" s="121"/>
    </row>
    <row r="26" spans="1:4" x14ac:dyDescent="0.25">
      <c r="A26" s="121"/>
      <c r="B26" s="124" t="s">
        <v>111</v>
      </c>
      <c r="C26" s="121"/>
      <c r="D26" s="121"/>
    </row>
    <row r="27" spans="1:4" x14ac:dyDescent="0.25">
      <c r="A27" s="121"/>
      <c r="C27" s="121" t="s">
        <v>112</v>
      </c>
      <c r="D27" s="121"/>
    </row>
    <row r="28" spans="1:4" x14ac:dyDescent="0.25">
      <c r="A28" t="s">
        <v>114</v>
      </c>
    </row>
    <row r="29" spans="1:4" x14ac:dyDescent="0.25">
      <c r="B29" s="124" t="s">
        <v>120</v>
      </c>
    </row>
    <row r="30" spans="1:4" x14ac:dyDescent="0.25">
      <c r="C30" s="125" t="s">
        <v>118</v>
      </c>
    </row>
    <row r="31" spans="1:4" x14ac:dyDescent="0.25">
      <c r="C31" s="125" t="s">
        <v>119</v>
      </c>
    </row>
    <row r="32" spans="1:4" x14ac:dyDescent="0.25">
      <c r="B32" s="124" t="s">
        <v>121</v>
      </c>
    </row>
    <row r="33" spans="1:3" x14ac:dyDescent="0.25">
      <c r="C33" s="125" t="s">
        <v>116</v>
      </c>
    </row>
    <row r="34" spans="1:3" x14ac:dyDescent="0.25">
      <c r="C34" s="125" t="s">
        <v>117</v>
      </c>
    </row>
    <row r="35" spans="1:3" x14ac:dyDescent="0.25">
      <c r="B35" s="124" t="s">
        <v>124</v>
      </c>
    </row>
    <row r="36" spans="1:3" x14ac:dyDescent="0.25">
      <c r="A36" t="s">
        <v>125</v>
      </c>
    </row>
    <row r="37" spans="1:3" x14ac:dyDescent="0.25">
      <c r="A37" s="122" t="s">
        <v>99</v>
      </c>
    </row>
  </sheetData>
  <sheetProtection algorithmName="SHA-256" hashValue="5l6YmS7kH2dWG2ibPyFj8eaAJlYSaZPgwSbFkgfGcFw=" saltValue="J3+q6J6r65HbxEji3Yn9Uw==" spinCount="100000" sheet="1" objects="1" scenarios="1"/>
  <hyperlinks>
    <hyperlink ref="A6" r:id="rId1" location="notes" display="https://www.cdc.gov/nchs/products/hp_pubs.htm#notes" xr:uid="{3154A728-54E9-4D1A-95E1-3A0FF7E21E1A}"/>
    <hyperlink ref="A37" r:id="rId2" location="notes" display="https://www.cdc.gov/nchs/products/hp_pubs.htm#notes" xr:uid="{35F4D406-4426-4B44-9B5C-21C11B1FCC8E}"/>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0FE76-6757-4E6C-BB86-41E686E1807E}">
  <sheetPr codeName="Sheet4"/>
  <dimension ref="A1:BB117"/>
  <sheetViews>
    <sheetView zoomScaleNormal="100" workbookViewId="0">
      <selection activeCell="W7" sqref="W7"/>
    </sheetView>
  </sheetViews>
  <sheetFormatPr defaultColWidth="9.140625" defaultRowHeight="15" x14ac:dyDescent="0.25"/>
  <cols>
    <col min="1" max="1" width="27.5703125" style="2" customWidth="1"/>
    <col min="2" max="2" width="16" style="2" customWidth="1"/>
    <col min="3" max="52" width="10.5703125" style="2" customWidth="1"/>
    <col min="53" max="16384" width="9.140625" style="2"/>
  </cols>
  <sheetData>
    <row r="1" spans="1:52" s="90" customFormat="1" ht="17.45" customHeight="1" x14ac:dyDescent="0.25">
      <c r="A1" s="83" t="s">
        <v>55</v>
      </c>
      <c r="B1" s="89"/>
    </row>
    <row r="2" spans="1:52" ht="22.35" customHeight="1" thickBot="1" x14ac:dyDescent="0.3">
      <c r="A2" s="46" t="s">
        <v>65</v>
      </c>
      <c r="B2" s="46"/>
      <c r="C2" s="39"/>
      <c r="D2" s="39"/>
      <c r="E2" s="39"/>
      <c r="F2" s="39"/>
      <c r="G2" s="39"/>
      <c r="H2" s="39"/>
      <c r="I2" s="39"/>
      <c r="J2" s="39"/>
      <c r="K2" s="39"/>
      <c r="L2" s="39"/>
      <c r="M2" s="39"/>
      <c r="N2" s="39"/>
      <c r="O2" s="39"/>
      <c r="P2" s="39"/>
      <c r="Q2" s="39"/>
      <c r="R2" s="39"/>
      <c r="S2" s="39"/>
      <c r="T2" s="39"/>
      <c r="U2" s="39"/>
      <c r="V2" s="39"/>
      <c r="W2" s="39"/>
      <c r="X2" s="39"/>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row>
    <row r="3" spans="1:52" x14ac:dyDescent="0.25">
      <c r="A3" s="128" t="s">
        <v>44</v>
      </c>
      <c r="B3" s="128"/>
      <c r="C3" s="35" t="s">
        <v>1</v>
      </c>
      <c r="D3" s="3" t="s">
        <v>1</v>
      </c>
      <c r="E3" s="3" t="s">
        <v>1</v>
      </c>
      <c r="F3" s="3" t="s">
        <v>1</v>
      </c>
      <c r="G3" s="3" t="s">
        <v>1</v>
      </c>
      <c r="H3" s="3" t="s">
        <v>1</v>
      </c>
      <c r="I3" s="3" t="s">
        <v>1</v>
      </c>
      <c r="J3" s="3" t="s">
        <v>1</v>
      </c>
      <c r="K3" s="3" t="s">
        <v>1</v>
      </c>
      <c r="L3" s="3" t="s">
        <v>1</v>
      </c>
      <c r="M3" s="3" t="s">
        <v>1</v>
      </c>
      <c r="N3" s="3" t="s">
        <v>1</v>
      </c>
      <c r="O3" s="3" t="s">
        <v>1</v>
      </c>
      <c r="P3" s="3" t="s">
        <v>1</v>
      </c>
      <c r="Q3" s="3" t="s">
        <v>1</v>
      </c>
      <c r="R3" s="3" t="s">
        <v>1</v>
      </c>
      <c r="S3" s="3" t="s">
        <v>1</v>
      </c>
      <c r="T3" s="3" t="s">
        <v>1</v>
      </c>
      <c r="U3" s="3" t="s">
        <v>1</v>
      </c>
      <c r="V3" s="3" t="s">
        <v>1</v>
      </c>
      <c r="W3" s="3" t="s">
        <v>1</v>
      </c>
      <c r="X3" s="3" t="s">
        <v>1</v>
      </c>
      <c r="Y3" s="3" t="s">
        <v>1</v>
      </c>
      <c r="Z3" s="3" t="s">
        <v>1</v>
      </c>
      <c r="AA3" s="3" t="s">
        <v>1</v>
      </c>
      <c r="AB3" s="3" t="s">
        <v>1</v>
      </c>
      <c r="AC3" s="3" t="s">
        <v>1</v>
      </c>
      <c r="AD3" s="3" t="s">
        <v>1</v>
      </c>
      <c r="AE3" s="3" t="s">
        <v>1</v>
      </c>
      <c r="AF3" s="3" t="s">
        <v>1</v>
      </c>
      <c r="AG3" s="3" t="s">
        <v>1</v>
      </c>
      <c r="AH3" s="3" t="s">
        <v>1</v>
      </c>
      <c r="AI3" s="3" t="s">
        <v>1</v>
      </c>
      <c r="AJ3" s="3" t="s">
        <v>1</v>
      </c>
      <c r="AK3" s="3" t="s">
        <v>1</v>
      </c>
      <c r="AL3" s="3" t="s">
        <v>1</v>
      </c>
      <c r="AM3" s="3" t="s">
        <v>1</v>
      </c>
      <c r="AN3" s="3" t="s">
        <v>1</v>
      </c>
      <c r="AO3" s="3" t="s">
        <v>1</v>
      </c>
      <c r="AP3" s="3" t="s">
        <v>1</v>
      </c>
      <c r="AQ3" s="3" t="s">
        <v>1</v>
      </c>
      <c r="AR3" s="3" t="s">
        <v>1</v>
      </c>
      <c r="AS3" s="3" t="s">
        <v>1</v>
      </c>
      <c r="AT3" s="3" t="s">
        <v>1</v>
      </c>
      <c r="AU3" s="3" t="s">
        <v>1</v>
      </c>
      <c r="AV3" s="3" t="s">
        <v>1</v>
      </c>
      <c r="AW3" s="3" t="s">
        <v>1</v>
      </c>
      <c r="AX3" s="3" t="s">
        <v>1</v>
      </c>
      <c r="AY3" s="3" t="s">
        <v>1</v>
      </c>
      <c r="AZ3" s="4" t="s">
        <v>1</v>
      </c>
    </row>
    <row r="4" spans="1:52" x14ac:dyDescent="0.25">
      <c r="A4" s="129" t="s">
        <v>43</v>
      </c>
      <c r="B4" s="129"/>
      <c r="C4" s="84" t="str">
        <f>IF(IFERROR(FIND("-",C3,1),0)&gt;0,(MID(C3,1,FIND("-",C3,1)-1)+MID(C3,FIND("-",C3,1)+1,4))/2,C3)</f>
        <v>*</v>
      </c>
      <c r="D4" s="85" t="str">
        <f>IF(IFERROR(FIND("-",D3,1),0)&gt;0,(MID(D3,1,FIND("-",D3,1)-1)+MID(D3,FIND("-",D3,1)+1,4))/2,D3)</f>
        <v>*</v>
      </c>
      <c r="E4" s="85" t="str">
        <f t="shared" ref="E4:AZ4" si="0">IF(IFERROR(FIND("-",E3,1),0)&gt;0,(MID(E3,1,FIND("-",E3,1)-1)+MID(E3,FIND("-",E3,1)+1,4))/2,E3)</f>
        <v>*</v>
      </c>
      <c r="F4" s="85" t="str">
        <f t="shared" si="0"/>
        <v>*</v>
      </c>
      <c r="G4" s="85" t="str">
        <f t="shared" si="0"/>
        <v>*</v>
      </c>
      <c r="H4" s="85" t="str">
        <f t="shared" si="0"/>
        <v>*</v>
      </c>
      <c r="I4" s="85" t="str">
        <f t="shared" si="0"/>
        <v>*</v>
      </c>
      <c r="J4" s="85" t="str">
        <f t="shared" si="0"/>
        <v>*</v>
      </c>
      <c r="K4" s="85" t="str">
        <f t="shared" si="0"/>
        <v>*</v>
      </c>
      <c r="L4" s="85" t="str">
        <f t="shared" si="0"/>
        <v>*</v>
      </c>
      <c r="M4" s="85" t="str">
        <f t="shared" si="0"/>
        <v>*</v>
      </c>
      <c r="N4" s="85" t="str">
        <f t="shared" si="0"/>
        <v>*</v>
      </c>
      <c r="O4" s="85" t="str">
        <f t="shared" si="0"/>
        <v>*</v>
      </c>
      <c r="P4" s="85" t="str">
        <f t="shared" si="0"/>
        <v>*</v>
      </c>
      <c r="Q4" s="85" t="str">
        <f t="shared" si="0"/>
        <v>*</v>
      </c>
      <c r="R4" s="85" t="str">
        <f t="shared" si="0"/>
        <v>*</v>
      </c>
      <c r="S4" s="85" t="str">
        <f t="shared" si="0"/>
        <v>*</v>
      </c>
      <c r="T4" s="85" t="str">
        <f t="shared" si="0"/>
        <v>*</v>
      </c>
      <c r="U4" s="85" t="str">
        <f t="shared" si="0"/>
        <v>*</v>
      </c>
      <c r="V4" s="85" t="str">
        <f t="shared" si="0"/>
        <v>*</v>
      </c>
      <c r="W4" s="85" t="str">
        <f t="shared" si="0"/>
        <v>*</v>
      </c>
      <c r="X4" s="85" t="str">
        <f t="shared" si="0"/>
        <v>*</v>
      </c>
      <c r="Y4" s="85" t="str">
        <f t="shared" si="0"/>
        <v>*</v>
      </c>
      <c r="Z4" s="85" t="str">
        <f t="shared" si="0"/>
        <v>*</v>
      </c>
      <c r="AA4" s="85" t="str">
        <f t="shared" si="0"/>
        <v>*</v>
      </c>
      <c r="AB4" s="85" t="str">
        <f t="shared" si="0"/>
        <v>*</v>
      </c>
      <c r="AC4" s="85" t="str">
        <f t="shared" si="0"/>
        <v>*</v>
      </c>
      <c r="AD4" s="85" t="str">
        <f t="shared" si="0"/>
        <v>*</v>
      </c>
      <c r="AE4" s="85" t="str">
        <f t="shared" si="0"/>
        <v>*</v>
      </c>
      <c r="AF4" s="85" t="str">
        <f t="shared" si="0"/>
        <v>*</v>
      </c>
      <c r="AG4" s="85" t="str">
        <f t="shared" si="0"/>
        <v>*</v>
      </c>
      <c r="AH4" s="85" t="str">
        <f t="shared" si="0"/>
        <v>*</v>
      </c>
      <c r="AI4" s="85" t="str">
        <f t="shared" si="0"/>
        <v>*</v>
      </c>
      <c r="AJ4" s="85" t="str">
        <f t="shared" si="0"/>
        <v>*</v>
      </c>
      <c r="AK4" s="85" t="str">
        <f t="shared" si="0"/>
        <v>*</v>
      </c>
      <c r="AL4" s="85" t="str">
        <f t="shared" si="0"/>
        <v>*</v>
      </c>
      <c r="AM4" s="85" t="str">
        <f t="shared" si="0"/>
        <v>*</v>
      </c>
      <c r="AN4" s="85" t="str">
        <f t="shared" si="0"/>
        <v>*</v>
      </c>
      <c r="AO4" s="85" t="str">
        <f t="shared" si="0"/>
        <v>*</v>
      </c>
      <c r="AP4" s="85" t="str">
        <f t="shared" si="0"/>
        <v>*</v>
      </c>
      <c r="AQ4" s="85" t="str">
        <f t="shared" si="0"/>
        <v>*</v>
      </c>
      <c r="AR4" s="85" t="str">
        <f t="shared" si="0"/>
        <v>*</v>
      </c>
      <c r="AS4" s="85" t="str">
        <f t="shared" si="0"/>
        <v>*</v>
      </c>
      <c r="AT4" s="85" t="str">
        <f t="shared" si="0"/>
        <v>*</v>
      </c>
      <c r="AU4" s="85" t="str">
        <f t="shared" si="0"/>
        <v>*</v>
      </c>
      <c r="AV4" s="85" t="str">
        <f t="shared" si="0"/>
        <v>*</v>
      </c>
      <c r="AW4" s="85" t="str">
        <f t="shared" si="0"/>
        <v>*</v>
      </c>
      <c r="AX4" s="85" t="str">
        <f t="shared" si="0"/>
        <v>*</v>
      </c>
      <c r="AY4" s="85" t="str">
        <f t="shared" si="0"/>
        <v>*</v>
      </c>
      <c r="AZ4" s="86" t="str">
        <f t="shared" si="0"/>
        <v>*</v>
      </c>
    </row>
    <row r="5" spans="1:52" x14ac:dyDescent="0.25">
      <c r="A5" s="130" t="s">
        <v>54</v>
      </c>
      <c r="B5" s="130"/>
      <c r="C5" s="36" t="s">
        <v>1</v>
      </c>
      <c r="D5" s="7" t="s">
        <v>1</v>
      </c>
      <c r="E5" s="7" t="s">
        <v>1</v>
      </c>
      <c r="F5" s="7" t="s">
        <v>1</v>
      </c>
      <c r="G5" s="7" t="s">
        <v>1</v>
      </c>
      <c r="H5" s="7" t="s">
        <v>1</v>
      </c>
      <c r="I5" s="7" t="s">
        <v>1</v>
      </c>
      <c r="J5" s="7" t="s">
        <v>1</v>
      </c>
      <c r="K5" s="7" t="s">
        <v>1</v>
      </c>
      <c r="L5" s="7" t="s">
        <v>1</v>
      </c>
      <c r="M5" s="7" t="s">
        <v>1</v>
      </c>
      <c r="N5" s="7" t="s">
        <v>1</v>
      </c>
      <c r="O5" s="7" t="s">
        <v>1</v>
      </c>
      <c r="P5" s="7" t="s">
        <v>1</v>
      </c>
      <c r="Q5" s="7" t="s">
        <v>1</v>
      </c>
      <c r="R5" s="7" t="s">
        <v>1</v>
      </c>
      <c r="S5" s="7" t="s">
        <v>1</v>
      </c>
      <c r="T5" s="7" t="s">
        <v>1</v>
      </c>
      <c r="U5" s="7" t="s">
        <v>1</v>
      </c>
      <c r="V5" s="7" t="s">
        <v>1</v>
      </c>
      <c r="W5" s="7" t="s">
        <v>1</v>
      </c>
      <c r="X5" s="7" t="s">
        <v>1</v>
      </c>
      <c r="Y5" s="7" t="s">
        <v>1</v>
      </c>
      <c r="Z5" s="7" t="s">
        <v>1</v>
      </c>
      <c r="AA5" s="7" t="s">
        <v>1</v>
      </c>
      <c r="AB5" s="7" t="s">
        <v>1</v>
      </c>
      <c r="AC5" s="7" t="s">
        <v>1</v>
      </c>
      <c r="AD5" s="7" t="s">
        <v>1</v>
      </c>
      <c r="AE5" s="7" t="s">
        <v>1</v>
      </c>
      <c r="AF5" s="7" t="s">
        <v>1</v>
      </c>
      <c r="AG5" s="7" t="s">
        <v>1</v>
      </c>
      <c r="AH5" s="7" t="s">
        <v>1</v>
      </c>
      <c r="AI5" s="7" t="s">
        <v>1</v>
      </c>
      <c r="AJ5" s="7" t="s">
        <v>1</v>
      </c>
      <c r="AK5" s="7" t="s">
        <v>1</v>
      </c>
      <c r="AL5" s="7" t="s">
        <v>1</v>
      </c>
      <c r="AM5" s="7" t="s">
        <v>1</v>
      </c>
      <c r="AN5" s="7" t="s">
        <v>1</v>
      </c>
      <c r="AO5" s="7" t="s">
        <v>1</v>
      </c>
      <c r="AP5" s="7" t="s">
        <v>1</v>
      </c>
      <c r="AQ5" s="7" t="s">
        <v>1</v>
      </c>
      <c r="AR5" s="7" t="s">
        <v>1</v>
      </c>
      <c r="AS5" s="7" t="s">
        <v>1</v>
      </c>
      <c r="AT5" s="7" t="s">
        <v>1</v>
      </c>
      <c r="AU5" s="7" t="s">
        <v>1</v>
      </c>
      <c r="AV5" s="7" t="s">
        <v>1</v>
      </c>
      <c r="AW5" s="7" t="s">
        <v>1</v>
      </c>
      <c r="AX5" s="7" t="s">
        <v>1</v>
      </c>
      <c r="AY5" s="7" t="s">
        <v>1</v>
      </c>
      <c r="AZ5" s="8" t="s">
        <v>1</v>
      </c>
    </row>
    <row r="6" spans="1:52" ht="15.75" thickBot="1" x14ac:dyDescent="0.3">
      <c r="A6" s="130" t="s">
        <v>53</v>
      </c>
      <c r="B6" s="130"/>
      <c r="C6" s="37" t="s">
        <v>1</v>
      </c>
      <c r="D6" s="9" t="s">
        <v>1</v>
      </c>
      <c r="E6" s="9" t="s">
        <v>1</v>
      </c>
      <c r="F6" s="9" t="s">
        <v>1</v>
      </c>
      <c r="G6" s="9" t="s">
        <v>1</v>
      </c>
      <c r="H6" s="9" t="s">
        <v>1</v>
      </c>
      <c r="I6" s="9" t="s">
        <v>1</v>
      </c>
      <c r="J6" s="9" t="s">
        <v>1</v>
      </c>
      <c r="K6" s="9" t="s">
        <v>1</v>
      </c>
      <c r="L6" s="9" t="s">
        <v>1</v>
      </c>
      <c r="M6" s="9" t="s">
        <v>1</v>
      </c>
      <c r="N6" s="9" t="s">
        <v>1</v>
      </c>
      <c r="O6" s="9" t="s">
        <v>1</v>
      </c>
      <c r="P6" s="9" t="s">
        <v>1</v>
      </c>
      <c r="Q6" s="9" t="s">
        <v>1</v>
      </c>
      <c r="R6" s="9" t="s">
        <v>1</v>
      </c>
      <c r="S6" s="9" t="s">
        <v>1</v>
      </c>
      <c r="T6" s="9" t="s">
        <v>1</v>
      </c>
      <c r="U6" s="9" t="s">
        <v>1</v>
      </c>
      <c r="V6" s="9" t="s">
        <v>1</v>
      </c>
      <c r="W6" s="9" t="s">
        <v>1</v>
      </c>
      <c r="X6" s="9" t="s">
        <v>1</v>
      </c>
      <c r="Y6" s="9" t="s">
        <v>1</v>
      </c>
      <c r="Z6" s="9" t="s">
        <v>1</v>
      </c>
      <c r="AA6" s="9" t="s">
        <v>1</v>
      </c>
      <c r="AB6" s="9" t="s">
        <v>1</v>
      </c>
      <c r="AC6" s="9" t="s">
        <v>1</v>
      </c>
      <c r="AD6" s="9" t="s">
        <v>1</v>
      </c>
      <c r="AE6" s="9" t="s">
        <v>1</v>
      </c>
      <c r="AF6" s="9" t="s">
        <v>1</v>
      </c>
      <c r="AG6" s="9" t="s">
        <v>1</v>
      </c>
      <c r="AH6" s="9" t="s">
        <v>1</v>
      </c>
      <c r="AI6" s="9" t="s">
        <v>1</v>
      </c>
      <c r="AJ6" s="9" t="s">
        <v>1</v>
      </c>
      <c r="AK6" s="9" t="s">
        <v>1</v>
      </c>
      <c r="AL6" s="9" t="s">
        <v>1</v>
      </c>
      <c r="AM6" s="9" t="s">
        <v>1</v>
      </c>
      <c r="AN6" s="9" t="s">
        <v>1</v>
      </c>
      <c r="AO6" s="9" t="s">
        <v>1</v>
      </c>
      <c r="AP6" s="9" t="s">
        <v>1</v>
      </c>
      <c r="AQ6" s="9" t="s">
        <v>1</v>
      </c>
      <c r="AR6" s="9" t="s">
        <v>1</v>
      </c>
      <c r="AS6" s="9" t="s">
        <v>1</v>
      </c>
      <c r="AT6" s="9" t="s">
        <v>1</v>
      </c>
      <c r="AU6" s="9" t="s">
        <v>1</v>
      </c>
      <c r="AV6" s="9" t="s">
        <v>1</v>
      </c>
      <c r="AW6" s="9" t="s">
        <v>1</v>
      </c>
      <c r="AX6" s="9" t="s">
        <v>1</v>
      </c>
      <c r="AY6" s="9" t="s">
        <v>1</v>
      </c>
      <c r="AZ6" s="10" t="s">
        <v>1</v>
      </c>
    </row>
    <row r="7" spans="1:52" ht="22.35" customHeight="1" thickBot="1" x14ac:dyDescent="0.3">
      <c r="A7" s="46" t="s">
        <v>45</v>
      </c>
      <c r="B7" s="46"/>
      <c r="F7" s="5"/>
      <c r="G7" s="5"/>
      <c r="H7" s="5"/>
      <c r="I7" s="5"/>
      <c r="J7" s="5"/>
      <c r="K7" s="5"/>
      <c r="L7" s="5"/>
      <c r="M7" s="5"/>
      <c r="N7" s="5"/>
    </row>
    <row r="8" spans="1:52" ht="30" customHeight="1" thickBot="1" x14ac:dyDescent="0.3">
      <c r="A8" s="40" t="s">
        <v>48</v>
      </c>
      <c r="B8" s="12"/>
      <c r="C8" s="126" t="s">
        <v>47</v>
      </c>
      <c r="D8" s="127"/>
      <c r="E8" s="127"/>
      <c r="F8" s="127"/>
      <c r="G8" s="127"/>
      <c r="H8" s="127"/>
      <c r="I8" s="127"/>
      <c r="J8" s="127"/>
      <c r="K8" s="127"/>
    </row>
    <row r="9" spans="1:52" ht="9.9499999999999993" customHeight="1" thickBot="1" x14ac:dyDescent="0.3">
      <c r="A9" s="19"/>
      <c r="B9" s="11"/>
      <c r="F9" s="5"/>
      <c r="G9" s="5"/>
      <c r="H9" s="5"/>
      <c r="I9" s="5"/>
      <c r="J9" s="5"/>
      <c r="K9" s="5"/>
      <c r="L9" s="5"/>
      <c r="M9" s="5"/>
      <c r="N9" s="5"/>
    </row>
    <row r="10" spans="1:52" ht="31.35" customHeight="1" thickBot="1" x14ac:dyDescent="0.3">
      <c r="A10" s="53" t="s">
        <v>51</v>
      </c>
      <c r="B10" s="14"/>
      <c r="C10" s="126" t="s">
        <v>59</v>
      </c>
      <c r="D10" s="127"/>
      <c r="E10" s="127"/>
      <c r="F10" s="127"/>
      <c r="G10" s="127"/>
      <c r="H10" s="127"/>
      <c r="I10" s="127"/>
      <c r="J10" s="127"/>
      <c r="K10" s="127"/>
    </row>
    <row r="11" spans="1:52" ht="9.9499999999999993" customHeight="1" thickBot="1" x14ac:dyDescent="0.3">
      <c r="A11" s="53"/>
      <c r="C11" s="13"/>
    </row>
    <row r="12" spans="1:52" ht="30" customHeight="1" thickBot="1" x14ac:dyDescent="0.3">
      <c r="A12" s="52" t="s">
        <v>49</v>
      </c>
      <c r="B12" s="12"/>
      <c r="C12" s="131" t="s">
        <v>46</v>
      </c>
      <c r="D12" s="132"/>
      <c r="E12" s="132"/>
      <c r="F12" s="132"/>
      <c r="G12" s="132"/>
      <c r="H12" s="132"/>
      <c r="I12" s="132"/>
      <c r="J12" s="132"/>
      <c r="K12" s="132"/>
      <c r="L12" s="132"/>
      <c r="M12" s="132"/>
      <c r="N12" s="132"/>
      <c r="O12" s="132"/>
      <c r="P12" s="132"/>
    </row>
    <row r="13" spans="1:52" ht="9.9499999999999993" customHeight="1" thickBot="1" x14ac:dyDescent="0.3">
      <c r="A13" s="53"/>
      <c r="C13" s="13"/>
    </row>
    <row r="14" spans="1:52" ht="30" customHeight="1" thickBot="1" x14ac:dyDescent="0.3">
      <c r="A14" s="52" t="s">
        <v>50</v>
      </c>
      <c r="B14" s="12"/>
      <c r="C14" s="127" t="s">
        <v>4</v>
      </c>
      <c r="D14" s="127"/>
      <c r="E14" s="127"/>
      <c r="F14" s="127"/>
      <c r="G14" s="127"/>
      <c r="H14" s="127"/>
      <c r="I14" s="127"/>
      <c r="J14" s="127"/>
      <c r="K14" s="127"/>
    </row>
    <row r="15" spans="1:52" ht="9.9499999999999993" customHeight="1" thickBot="1" x14ac:dyDescent="0.3">
      <c r="A15" s="52"/>
      <c r="B15" s="6"/>
    </row>
    <row r="16" spans="1:52" ht="15.75" thickBot="1" x14ac:dyDescent="0.3">
      <c r="A16" s="41" t="s">
        <v>5</v>
      </c>
      <c r="B16" s="14"/>
      <c r="C16" s="133" t="s">
        <v>6</v>
      </c>
      <c r="D16" s="133"/>
      <c r="E16" s="133"/>
      <c r="F16" s="133"/>
      <c r="G16" s="133"/>
      <c r="H16" s="133"/>
      <c r="I16" s="133"/>
      <c r="J16" s="133"/>
      <c r="K16" s="133"/>
    </row>
    <row r="17" spans="1:31" ht="24" customHeight="1" thickBot="1" x14ac:dyDescent="0.3">
      <c r="A17" s="45" t="s">
        <v>52</v>
      </c>
      <c r="B17" s="1"/>
      <c r="Z17" s="91"/>
      <c r="AA17" s="91"/>
      <c r="AB17" s="91"/>
      <c r="AC17" s="91"/>
      <c r="AD17" s="91"/>
    </row>
    <row r="18" spans="1:31" ht="15" customHeight="1" x14ac:dyDescent="0.25">
      <c r="A18" s="53" t="s">
        <v>7</v>
      </c>
      <c r="O18" s="134" t="s">
        <v>56</v>
      </c>
      <c r="P18" s="135"/>
      <c r="Q18" s="136" t="str">
        <f>CONCATENATE("Based on the linear trend from the ", $B$16, " projection, and using the model assumptions and data provided…")</f>
        <v>Based on the linear trend from the  projection, and using the model assumptions and data provided…</v>
      </c>
      <c r="R18" s="137"/>
      <c r="S18" s="137"/>
      <c r="T18" s="137"/>
      <c r="U18" s="137"/>
      <c r="V18" s="137"/>
      <c r="W18" s="137"/>
      <c r="X18" s="154"/>
      <c r="Y18" s="143"/>
      <c r="Z18" s="144"/>
      <c r="AA18" s="144"/>
      <c r="AB18" s="144"/>
      <c r="AC18" s="144"/>
      <c r="AD18" s="144"/>
      <c r="AE18" s="144"/>
    </row>
    <row r="19" spans="1:31" x14ac:dyDescent="0.25">
      <c r="O19" s="134"/>
      <c r="P19" s="135"/>
      <c r="Q19" s="138"/>
      <c r="R19" s="139"/>
      <c r="S19" s="139"/>
      <c r="T19" s="139"/>
      <c r="U19" s="139"/>
      <c r="V19" s="139"/>
      <c r="W19" s="139"/>
      <c r="X19" s="155"/>
      <c r="Y19" s="143"/>
      <c r="Z19" s="144"/>
      <c r="AA19" s="144"/>
      <c r="AB19" s="144"/>
      <c r="AC19" s="144"/>
      <c r="AD19" s="144"/>
      <c r="AE19" s="144"/>
    </row>
    <row r="20" spans="1:31" ht="15.75" x14ac:dyDescent="0.25">
      <c r="A20" s="142"/>
      <c r="O20" s="47"/>
      <c r="P20" s="48"/>
      <c r="Q20" s="150" t="str">
        <f>CONCATENATE("...there is a ", $B$106*100, "% chance that ", $B$12, " value will meet or exceed:")</f>
        <v>...there is a 90% chance that  value will meet or exceed:</v>
      </c>
      <c r="R20" s="151"/>
      <c r="S20" s="151"/>
      <c r="T20" s="151"/>
      <c r="U20" s="151"/>
      <c r="V20" s="151"/>
      <c r="W20" s="151"/>
      <c r="X20" s="77" t="e">
        <f>INDEX($C$106:$AZ$106, MATCH($B$12, $C$50:$AZ$50))</f>
        <v>#N/A</v>
      </c>
      <c r="Y20" s="117" t="e">
        <f>IF(ROUND(X20,1)&lt;0,"! Target candidate "&amp;ROUND(X20,1)&amp;" is less than 0 ",IF(AND($B$8="Percent",X20&gt;100),"! Target candidate "&amp;ROUND(X20,1)&amp;" is over 100 percent",IF(OR(AND($B$10="Decrease desired", X20&gt;$X$29),AND($B$10="Increase desired",X20&lt;$X$29)),"! Target candidate "&amp;ROUND(X20,1)&amp;" is not an improvement from the baseline",IF($A$58&lt;&gt;"*",IF(OR(AND($B$10="Decrease desired",X20&gt;$X$30),AND($B$10="Increase desired",X20&lt;$X$30)),"! Target candidate "&amp;ROUND(X20,1)&amp;" is not a statistically significant improvement from the baseline"&amp;CHAR(178),""),""))))</f>
        <v>#N/A</v>
      </c>
      <c r="AA20" s="78"/>
    </row>
    <row r="21" spans="1:31" ht="15.6" customHeight="1" x14ac:dyDescent="0.25">
      <c r="A21" s="142"/>
      <c r="Q21" s="152" t="str">
        <f>CONCATENATE("...there is a ", $B$105*100, "% chance that ", $B$12, " value will meet or exceed:")</f>
        <v>...there is a 75% chance that  value will meet or exceed:</v>
      </c>
      <c r="R21" s="153"/>
      <c r="S21" s="153"/>
      <c r="T21" s="153"/>
      <c r="U21" s="153"/>
      <c r="V21" s="153"/>
      <c r="W21" s="153"/>
      <c r="X21" s="77" t="e">
        <f>INDEX($C$105:$AZ$105, MATCH($B$12, $C$50:$AZ$50))</f>
        <v>#N/A</v>
      </c>
      <c r="Y21" s="117" t="e">
        <f t="shared" ref="Y21:Y26" si="1">IF(ROUND(X21,1)&lt;0,"! Target candidate "&amp;ROUND(X21,1)&amp;" is less than 0 ",IF(AND($B$8="Percent",X21&gt;100),"! Target candidate "&amp;ROUND(X21,1)&amp;" is over 100 percent",IF(OR(AND($B$10="Decrease desired", X21&gt;$X$29),AND($B$10="Increase desired",X21&lt;$X$29)),"! Target candidate "&amp;ROUND(X21,1)&amp;" is not an improvement from the baseline",IF($A$58&lt;&gt;"*",IF(OR(AND($B$10="Decrease desired",X21&gt;$X$30),AND($B$10="Increase desired",X21&lt;$X$30)),"! Target candidate "&amp;ROUND(X21,1)&amp;" is not a statistically significant improvement from the baseline"&amp;CHAR(178),""),""))))</f>
        <v>#N/A</v>
      </c>
      <c r="AA21" s="54"/>
    </row>
    <row r="22" spans="1:31" ht="15.6" customHeight="1" x14ac:dyDescent="0.25">
      <c r="A22" s="142"/>
      <c r="Q22" s="158" t="str">
        <f>CONCATENATE("…there is a ", $B$104*100, "% chance that ", $B$12, " value will meet or exceed:")</f>
        <v>…there is a 67% chance that  value will meet or exceed:</v>
      </c>
      <c r="R22" s="159"/>
      <c r="S22" s="159"/>
      <c r="T22" s="159"/>
      <c r="U22" s="159"/>
      <c r="V22" s="159"/>
      <c r="W22" s="159"/>
      <c r="X22" s="79" t="e">
        <f>INDEX($C$104:$AZ$104, MATCH($B$12, $C$50:$AZ$50))</f>
        <v>#N/A</v>
      </c>
      <c r="Y22" s="117" t="e">
        <f t="shared" si="1"/>
        <v>#N/A</v>
      </c>
      <c r="AA22" s="54"/>
    </row>
    <row r="23" spans="1:31" ht="15.75" x14ac:dyDescent="0.25">
      <c r="A23" s="142"/>
      <c r="Q23" s="160" t="str">
        <f>CONCATENATE("…there is a ", $B$103*100, "% chance that ", $B$12, " value will meet or exceed:")</f>
        <v>…there is a 50% chance that  value will meet or exceed:</v>
      </c>
      <c r="R23" s="161"/>
      <c r="S23" s="161"/>
      <c r="T23" s="161"/>
      <c r="U23" s="161"/>
      <c r="V23" s="161"/>
      <c r="W23" s="161"/>
      <c r="X23" s="80" t="e">
        <f>INDEX($C$103:$AZ$103, MATCH($B$12, $C$50:$AZ$50))</f>
        <v>#N/A</v>
      </c>
      <c r="Y23" s="117" t="e">
        <f t="shared" si="1"/>
        <v>#N/A</v>
      </c>
      <c r="AA23" s="54"/>
    </row>
    <row r="24" spans="1:31" ht="15.75" x14ac:dyDescent="0.25">
      <c r="A24" s="142"/>
      <c r="Q24" s="158" t="str">
        <f>CONCATENATE("…there is a ", $B$102*100, "% chance that ", $B$12, " value will meet or exceed:")</f>
        <v>…there is a 33% chance that  value will meet or exceed:</v>
      </c>
      <c r="R24" s="159"/>
      <c r="S24" s="159"/>
      <c r="T24" s="159"/>
      <c r="U24" s="159"/>
      <c r="V24" s="159"/>
      <c r="W24" s="159"/>
      <c r="X24" s="79" t="e">
        <f>INDEX($C$102:$AZ$102, MATCH($B$12, $C$50:$AZ$50))</f>
        <v>#N/A</v>
      </c>
      <c r="Y24" s="117" t="e">
        <f t="shared" si="1"/>
        <v>#N/A</v>
      </c>
      <c r="AA24" s="54"/>
    </row>
    <row r="25" spans="1:31" ht="15.75" x14ac:dyDescent="0.25">
      <c r="A25" s="142"/>
      <c r="Q25" s="152" t="str">
        <f>CONCATENATE("…there is a ", $B$101*100, "% chance that ", $B$12, " value will meet or exceed:")</f>
        <v>…there is a 25% chance that  value will meet or exceed:</v>
      </c>
      <c r="R25" s="153"/>
      <c r="S25" s="153"/>
      <c r="T25" s="153"/>
      <c r="U25" s="153"/>
      <c r="V25" s="153"/>
      <c r="W25" s="153"/>
      <c r="X25" s="77" t="e">
        <f>INDEX($C$101:$AZ$101, MATCH($B$12, $C$50:$AZ$50))</f>
        <v>#N/A</v>
      </c>
      <c r="Y25" s="117" t="e">
        <f t="shared" si="1"/>
        <v>#N/A</v>
      </c>
      <c r="AA25" s="54"/>
    </row>
    <row r="26" spans="1:31" ht="16.5" thickBot="1" x14ac:dyDescent="0.3">
      <c r="A26" s="142"/>
      <c r="Q26" s="162" t="str">
        <f>CONCATENATE("…there is a ", $B$100*100, "% chance that ", $B$12, " value will meet or exceed:")</f>
        <v>…there is a 10% chance that  value will meet or exceed:</v>
      </c>
      <c r="R26" s="163"/>
      <c r="S26" s="163"/>
      <c r="T26" s="163"/>
      <c r="U26" s="163"/>
      <c r="V26" s="163"/>
      <c r="W26" s="163"/>
      <c r="X26" s="98" t="e">
        <f>INDEX($C$100:$AZ$100, MATCH($B$12, $C$50:$AZ$50))</f>
        <v>#N/A</v>
      </c>
      <c r="Y26" s="117" t="e">
        <f t="shared" si="1"/>
        <v>#N/A</v>
      </c>
      <c r="AA26" s="54"/>
    </row>
    <row r="27" spans="1:31" ht="15" customHeight="1" x14ac:dyDescent="0.25">
      <c r="A27" s="142"/>
      <c r="J27" s="15"/>
      <c r="K27" s="15"/>
      <c r="L27" s="15"/>
      <c r="M27" s="15"/>
      <c r="N27" s="15"/>
      <c r="O27" s="15"/>
      <c r="Q27" s="101" t="s">
        <v>64</v>
      </c>
      <c r="R27" s="99"/>
      <c r="S27" s="99"/>
      <c r="T27" s="99"/>
      <c r="U27" s="99"/>
      <c r="V27" s="99"/>
      <c r="W27" s="99"/>
      <c r="X27" s="99"/>
      <c r="Y27" s="102"/>
      <c r="AA27" s="54"/>
    </row>
    <row r="28" spans="1:31" ht="15" customHeight="1" thickBot="1" x14ac:dyDescent="0.3">
      <c r="A28" s="142"/>
      <c r="J28" s="16"/>
      <c r="K28" s="16"/>
      <c r="L28" s="16"/>
      <c r="M28" s="16"/>
      <c r="N28" s="16"/>
      <c r="O28" s="16"/>
      <c r="Q28" s="100"/>
      <c r="R28" s="100"/>
      <c r="S28" s="100"/>
      <c r="T28" s="100"/>
      <c r="U28" s="100"/>
      <c r="V28" s="100"/>
      <c r="W28" s="100"/>
      <c r="X28" s="100"/>
      <c r="Y28" s="102"/>
      <c r="AA28" s="54"/>
    </row>
    <row r="29" spans="1:31" ht="15.75" customHeight="1" x14ac:dyDescent="0.25">
      <c r="A29" s="142"/>
      <c r="Q29" s="140" t="str">
        <f>CONCATENATE("The ", $B$14, " baseline is:")</f>
        <v>The  baseline is:</v>
      </c>
      <c r="R29" s="141"/>
      <c r="S29" s="141"/>
      <c r="T29" s="141"/>
      <c r="U29" s="141"/>
      <c r="V29" s="141"/>
      <c r="W29" s="141"/>
      <c r="X29" s="97" t="e">
        <f>INDEX($C$52:$AZ$52, MATCH($B$14, $C$50:$AZ$50))</f>
        <v>#N/A</v>
      </c>
      <c r="Y29" s="81"/>
      <c r="Z29" s="81"/>
      <c r="AA29" s="81"/>
      <c r="AB29" s="17"/>
    </row>
    <row r="30" spans="1:31" ht="15" customHeight="1" thickBot="1" x14ac:dyDescent="0.3">
      <c r="Q30" s="156" t="s">
        <v>66</v>
      </c>
      <c r="R30" s="157"/>
      <c r="S30" s="157"/>
      <c r="T30" s="157"/>
      <c r="U30" s="157"/>
      <c r="V30" s="157"/>
      <c r="W30" s="157"/>
      <c r="X30" s="82" t="e">
        <f>IF($A$58="*","",$A$58)</f>
        <v>#N/A</v>
      </c>
      <c r="Z30" s="81"/>
      <c r="AA30" s="81"/>
      <c r="AB30" s="17"/>
    </row>
    <row r="31" spans="1:31" ht="17.25" x14ac:dyDescent="0.25">
      <c r="Q31" s="94" t="s">
        <v>63</v>
      </c>
    </row>
    <row r="32" spans="1:31" ht="15" customHeight="1" x14ac:dyDescent="0.25">
      <c r="Q32" s="94" t="s">
        <v>62</v>
      </c>
      <c r="R32" s="94"/>
      <c r="S32" s="94"/>
      <c r="T32" s="94"/>
      <c r="U32" s="94"/>
      <c r="V32" s="94"/>
      <c r="W32" s="94"/>
      <c r="X32" s="94"/>
      <c r="Y32" s="94"/>
      <c r="Z32" s="94"/>
      <c r="AA32" s="93"/>
      <c r="AB32" s="92"/>
    </row>
    <row r="33" spans="1:28" ht="15" customHeight="1" x14ac:dyDescent="0.25">
      <c r="R33" s="94"/>
      <c r="S33" s="94"/>
      <c r="T33" s="94"/>
      <c r="U33" s="94"/>
      <c r="V33" s="94"/>
      <c r="W33" s="94"/>
      <c r="X33" s="94"/>
      <c r="Y33" s="94"/>
      <c r="Z33" s="94"/>
      <c r="AA33" s="93"/>
      <c r="AB33" s="92"/>
    </row>
    <row r="34" spans="1:28" x14ac:dyDescent="0.25">
      <c r="Q34" s="93"/>
      <c r="R34" s="93"/>
      <c r="S34" s="93"/>
      <c r="T34" s="93"/>
      <c r="U34" s="93"/>
      <c r="V34" s="93"/>
      <c r="W34" s="93"/>
      <c r="X34" s="93"/>
      <c r="Y34" s="93"/>
      <c r="Z34" s="93"/>
      <c r="AA34" s="93"/>
      <c r="AB34" s="92"/>
    </row>
    <row r="35" spans="1:28" ht="15.75" customHeight="1" thickBot="1" x14ac:dyDescent="0.3"/>
    <row r="36" spans="1:28" ht="17.25" x14ac:dyDescent="0.25">
      <c r="P36" s="145" t="s">
        <v>57</v>
      </c>
      <c r="Q36" s="146"/>
      <c r="R36" s="146"/>
      <c r="S36" s="146"/>
      <c r="T36" s="147"/>
    </row>
    <row r="37" spans="1:28" x14ac:dyDescent="0.25">
      <c r="P37" s="87" t="s">
        <v>8</v>
      </c>
      <c r="Q37" s="88" t="s">
        <v>3</v>
      </c>
      <c r="R37" s="88" t="s">
        <v>9</v>
      </c>
      <c r="S37" s="148" t="s">
        <v>10</v>
      </c>
      <c r="T37" s="149"/>
    </row>
    <row r="38" spans="1:28" ht="15.75" thickBot="1" x14ac:dyDescent="0.3">
      <c r="P38" s="74" t="e">
        <f>C$109</f>
        <v>#DIV/0!</v>
      </c>
      <c r="Q38" s="75" t="e">
        <f>D$109</f>
        <v>#DIV/0!</v>
      </c>
      <c r="R38" s="75" t="e">
        <f>E$109</f>
        <v>#DIV/0!</v>
      </c>
      <c r="S38" s="75" t="e">
        <f>F$109</f>
        <v>#DIV/0!</v>
      </c>
      <c r="T38" s="76" t="e">
        <f>G$109</f>
        <v>#DIV/0!</v>
      </c>
    </row>
    <row r="40" spans="1:28" x14ac:dyDescent="0.25">
      <c r="A40" s="43"/>
      <c r="B40" s="18" t="s">
        <v>11</v>
      </c>
    </row>
    <row r="41" spans="1:28" x14ac:dyDescent="0.25">
      <c r="A41" s="44"/>
      <c r="B41" s="18" t="s">
        <v>12</v>
      </c>
    </row>
    <row r="42" spans="1:28" x14ac:dyDescent="0.25">
      <c r="A42" s="44"/>
      <c r="B42" s="18" t="s">
        <v>13</v>
      </c>
    </row>
    <row r="43" spans="1:28" x14ac:dyDescent="0.25">
      <c r="A43" s="44"/>
      <c r="B43" s="18" t="s">
        <v>14</v>
      </c>
    </row>
    <row r="44" spans="1:28" x14ac:dyDescent="0.25">
      <c r="A44" s="44"/>
      <c r="B44" s="18" t="s">
        <v>15</v>
      </c>
    </row>
    <row r="46" spans="1:28" ht="16.350000000000001" customHeight="1" x14ac:dyDescent="0.25">
      <c r="A46" s="95" t="s">
        <v>91</v>
      </c>
      <c r="B46" s="95"/>
      <c r="C46" s="95"/>
      <c r="D46" s="95"/>
      <c r="E46" s="95"/>
      <c r="F46" s="95"/>
      <c r="G46" s="95"/>
      <c r="H46" s="95"/>
      <c r="I46" s="95"/>
      <c r="J46" s="95"/>
      <c r="K46" s="95"/>
      <c r="L46" s="95"/>
      <c r="M46" s="95"/>
      <c r="N46" s="95"/>
      <c r="O46" s="95"/>
    </row>
    <row r="47" spans="1:28" s="16" customFormat="1" x14ac:dyDescent="0.25">
      <c r="A47" s="96" t="s">
        <v>61</v>
      </c>
      <c r="B47" s="95"/>
      <c r="C47" s="95"/>
      <c r="D47" s="95"/>
      <c r="E47" s="95"/>
      <c r="F47" s="95"/>
      <c r="G47" s="95"/>
      <c r="H47" s="95"/>
      <c r="I47" s="95"/>
      <c r="J47" s="95"/>
      <c r="K47" s="95"/>
      <c r="L47" s="95"/>
      <c r="M47" s="95"/>
      <c r="N47" s="95"/>
      <c r="O47" s="95"/>
    </row>
    <row r="48" spans="1:28" s="16" customFormat="1" x14ac:dyDescent="0.25">
      <c r="A48" s="104"/>
    </row>
    <row r="49" spans="1:54" s="49" customFormat="1" x14ac:dyDescent="0.25">
      <c r="A49" s="105" t="s">
        <v>58</v>
      </c>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row>
    <row r="50" spans="1:54" x14ac:dyDescent="0.25">
      <c r="A50" s="1" t="s">
        <v>16</v>
      </c>
      <c r="B50" s="55" t="s">
        <v>0</v>
      </c>
      <c r="C50" s="54" t="e">
        <f t="shared" ref="C50:AZ50" si="2">IF(C$3 &lt;&gt; "*", C$3, NA())</f>
        <v>#N/A</v>
      </c>
      <c r="D50" s="54" t="e">
        <f t="shared" si="2"/>
        <v>#N/A</v>
      </c>
      <c r="E50" s="54" t="e">
        <f t="shared" si="2"/>
        <v>#N/A</v>
      </c>
      <c r="F50" s="54" t="e">
        <f t="shared" si="2"/>
        <v>#N/A</v>
      </c>
      <c r="G50" s="54" t="e">
        <f t="shared" si="2"/>
        <v>#N/A</v>
      </c>
      <c r="H50" s="54" t="e">
        <f t="shared" si="2"/>
        <v>#N/A</v>
      </c>
      <c r="I50" s="54" t="e">
        <f t="shared" si="2"/>
        <v>#N/A</v>
      </c>
      <c r="J50" s="54" t="e">
        <f t="shared" si="2"/>
        <v>#N/A</v>
      </c>
      <c r="K50" s="54" t="e">
        <f t="shared" si="2"/>
        <v>#N/A</v>
      </c>
      <c r="L50" s="54" t="e">
        <f t="shared" si="2"/>
        <v>#N/A</v>
      </c>
      <c r="M50" s="54" t="e">
        <f t="shared" si="2"/>
        <v>#N/A</v>
      </c>
      <c r="N50" s="54" t="e">
        <f t="shared" si="2"/>
        <v>#N/A</v>
      </c>
      <c r="O50" s="54" t="e">
        <f t="shared" si="2"/>
        <v>#N/A</v>
      </c>
      <c r="P50" s="54" t="e">
        <f t="shared" si="2"/>
        <v>#N/A</v>
      </c>
      <c r="Q50" s="54" t="e">
        <f t="shared" si="2"/>
        <v>#N/A</v>
      </c>
      <c r="R50" s="54" t="e">
        <f t="shared" si="2"/>
        <v>#N/A</v>
      </c>
      <c r="S50" s="54" t="e">
        <f t="shared" si="2"/>
        <v>#N/A</v>
      </c>
      <c r="T50" s="54" t="e">
        <f t="shared" si="2"/>
        <v>#N/A</v>
      </c>
      <c r="U50" s="54" t="e">
        <f t="shared" si="2"/>
        <v>#N/A</v>
      </c>
      <c r="V50" s="54" t="e">
        <f t="shared" si="2"/>
        <v>#N/A</v>
      </c>
      <c r="W50" s="54" t="e">
        <f t="shared" si="2"/>
        <v>#N/A</v>
      </c>
      <c r="X50" s="54" t="e">
        <f t="shared" si="2"/>
        <v>#N/A</v>
      </c>
      <c r="Y50" s="54" t="e">
        <f t="shared" si="2"/>
        <v>#N/A</v>
      </c>
      <c r="Z50" s="54" t="e">
        <f t="shared" si="2"/>
        <v>#N/A</v>
      </c>
      <c r="AA50" s="54" t="e">
        <f t="shared" si="2"/>
        <v>#N/A</v>
      </c>
      <c r="AB50" s="54" t="e">
        <f t="shared" si="2"/>
        <v>#N/A</v>
      </c>
      <c r="AC50" s="54" t="e">
        <f t="shared" si="2"/>
        <v>#N/A</v>
      </c>
      <c r="AD50" s="54" t="e">
        <f t="shared" si="2"/>
        <v>#N/A</v>
      </c>
      <c r="AE50" s="54" t="e">
        <f t="shared" si="2"/>
        <v>#N/A</v>
      </c>
      <c r="AF50" s="54" t="e">
        <f t="shared" si="2"/>
        <v>#N/A</v>
      </c>
      <c r="AG50" s="54" t="e">
        <f t="shared" si="2"/>
        <v>#N/A</v>
      </c>
      <c r="AH50" s="54" t="e">
        <f t="shared" si="2"/>
        <v>#N/A</v>
      </c>
      <c r="AI50" s="54" t="e">
        <f t="shared" si="2"/>
        <v>#N/A</v>
      </c>
      <c r="AJ50" s="54" t="e">
        <f t="shared" si="2"/>
        <v>#N/A</v>
      </c>
      <c r="AK50" s="54" t="e">
        <f t="shared" si="2"/>
        <v>#N/A</v>
      </c>
      <c r="AL50" s="54" t="e">
        <f t="shared" si="2"/>
        <v>#N/A</v>
      </c>
      <c r="AM50" s="54" t="e">
        <f t="shared" si="2"/>
        <v>#N/A</v>
      </c>
      <c r="AN50" s="54" t="e">
        <f t="shared" si="2"/>
        <v>#N/A</v>
      </c>
      <c r="AO50" s="54" t="e">
        <f t="shared" si="2"/>
        <v>#N/A</v>
      </c>
      <c r="AP50" s="54" t="e">
        <f t="shared" si="2"/>
        <v>#N/A</v>
      </c>
      <c r="AQ50" s="54" t="e">
        <f t="shared" si="2"/>
        <v>#N/A</v>
      </c>
      <c r="AR50" s="54" t="e">
        <f t="shared" si="2"/>
        <v>#N/A</v>
      </c>
      <c r="AS50" s="54" t="e">
        <f t="shared" si="2"/>
        <v>#N/A</v>
      </c>
      <c r="AT50" s="54" t="e">
        <f t="shared" si="2"/>
        <v>#N/A</v>
      </c>
      <c r="AU50" s="54" t="e">
        <f t="shared" si="2"/>
        <v>#N/A</v>
      </c>
      <c r="AV50" s="54" t="e">
        <f t="shared" si="2"/>
        <v>#N/A</v>
      </c>
      <c r="AW50" s="54" t="e">
        <f t="shared" si="2"/>
        <v>#N/A</v>
      </c>
      <c r="AX50" s="54" t="e">
        <f t="shared" si="2"/>
        <v>#N/A</v>
      </c>
      <c r="AY50" s="54" t="e">
        <f t="shared" si="2"/>
        <v>#N/A</v>
      </c>
      <c r="AZ50" s="54" t="e">
        <f t="shared" si="2"/>
        <v>#N/A</v>
      </c>
      <c r="BB50" s="50">
        <f>COUNT(C51:AZ51)+2</f>
        <v>2</v>
      </c>
    </row>
    <row r="51" spans="1:54" x14ac:dyDescent="0.25">
      <c r="B51" s="55" t="s">
        <v>2</v>
      </c>
      <c r="C51" s="54" t="e">
        <f t="shared" ref="C51:AZ51" si="3">IF(C$4 &lt;&gt; "*", C$4, NA())</f>
        <v>#N/A</v>
      </c>
      <c r="D51" s="54" t="e">
        <f t="shared" si="3"/>
        <v>#N/A</v>
      </c>
      <c r="E51" s="54" t="e">
        <f t="shared" si="3"/>
        <v>#N/A</v>
      </c>
      <c r="F51" s="54" t="e">
        <f t="shared" si="3"/>
        <v>#N/A</v>
      </c>
      <c r="G51" s="54" t="e">
        <f t="shared" si="3"/>
        <v>#N/A</v>
      </c>
      <c r="H51" s="54" t="e">
        <f t="shared" si="3"/>
        <v>#N/A</v>
      </c>
      <c r="I51" s="54" t="e">
        <f t="shared" si="3"/>
        <v>#N/A</v>
      </c>
      <c r="J51" s="54" t="e">
        <f t="shared" si="3"/>
        <v>#N/A</v>
      </c>
      <c r="K51" s="54" t="e">
        <f t="shared" si="3"/>
        <v>#N/A</v>
      </c>
      <c r="L51" s="54" t="e">
        <f t="shared" si="3"/>
        <v>#N/A</v>
      </c>
      <c r="M51" s="54" t="e">
        <f t="shared" si="3"/>
        <v>#N/A</v>
      </c>
      <c r="N51" s="54" t="e">
        <f t="shared" si="3"/>
        <v>#N/A</v>
      </c>
      <c r="O51" s="54" t="e">
        <f t="shared" si="3"/>
        <v>#N/A</v>
      </c>
      <c r="P51" s="54" t="e">
        <f t="shared" si="3"/>
        <v>#N/A</v>
      </c>
      <c r="Q51" s="54" t="e">
        <f t="shared" si="3"/>
        <v>#N/A</v>
      </c>
      <c r="R51" s="54" t="e">
        <f t="shared" si="3"/>
        <v>#N/A</v>
      </c>
      <c r="S51" s="54" t="e">
        <f t="shared" si="3"/>
        <v>#N/A</v>
      </c>
      <c r="T51" s="54" t="e">
        <f t="shared" si="3"/>
        <v>#N/A</v>
      </c>
      <c r="U51" s="54" t="e">
        <f t="shared" si="3"/>
        <v>#N/A</v>
      </c>
      <c r="V51" s="54" t="e">
        <f t="shared" si="3"/>
        <v>#N/A</v>
      </c>
      <c r="W51" s="54" t="e">
        <f t="shared" si="3"/>
        <v>#N/A</v>
      </c>
      <c r="X51" s="54" t="e">
        <f t="shared" si="3"/>
        <v>#N/A</v>
      </c>
      <c r="Y51" s="54" t="e">
        <f t="shared" si="3"/>
        <v>#N/A</v>
      </c>
      <c r="Z51" s="54" t="e">
        <f t="shared" si="3"/>
        <v>#N/A</v>
      </c>
      <c r="AA51" s="54" t="e">
        <f t="shared" si="3"/>
        <v>#N/A</v>
      </c>
      <c r="AB51" s="54" t="e">
        <f t="shared" si="3"/>
        <v>#N/A</v>
      </c>
      <c r="AC51" s="54" t="e">
        <f t="shared" si="3"/>
        <v>#N/A</v>
      </c>
      <c r="AD51" s="54" t="e">
        <f t="shared" si="3"/>
        <v>#N/A</v>
      </c>
      <c r="AE51" s="54" t="e">
        <f t="shared" si="3"/>
        <v>#N/A</v>
      </c>
      <c r="AF51" s="54" t="e">
        <f t="shared" si="3"/>
        <v>#N/A</v>
      </c>
      <c r="AG51" s="54" t="e">
        <f t="shared" si="3"/>
        <v>#N/A</v>
      </c>
      <c r="AH51" s="54" t="e">
        <f t="shared" si="3"/>
        <v>#N/A</v>
      </c>
      <c r="AI51" s="54" t="e">
        <f t="shared" si="3"/>
        <v>#N/A</v>
      </c>
      <c r="AJ51" s="54" t="e">
        <f t="shared" si="3"/>
        <v>#N/A</v>
      </c>
      <c r="AK51" s="54" t="e">
        <f t="shared" si="3"/>
        <v>#N/A</v>
      </c>
      <c r="AL51" s="54" t="e">
        <f t="shared" si="3"/>
        <v>#N/A</v>
      </c>
      <c r="AM51" s="54" t="e">
        <f t="shared" si="3"/>
        <v>#N/A</v>
      </c>
      <c r="AN51" s="54" t="e">
        <f t="shared" si="3"/>
        <v>#N/A</v>
      </c>
      <c r="AO51" s="54" t="e">
        <f t="shared" si="3"/>
        <v>#N/A</v>
      </c>
      <c r="AP51" s="54" t="e">
        <f t="shared" si="3"/>
        <v>#N/A</v>
      </c>
      <c r="AQ51" s="54" t="e">
        <f t="shared" si="3"/>
        <v>#N/A</v>
      </c>
      <c r="AR51" s="54" t="e">
        <f t="shared" si="3"/>
        <v>#N/A</v>
      </c>
      <c r="AS51" s="54" t="e">
        <f t="shared" si="3"/>
        <v>#N/A</v>
      </c>
      <c r="AT51" s="54" t="e">
        <f t="shared" si="3"/>
        <v>#N/A</v>
      </c>
      <c r="AU51" s="54" t="e">
        <f t="shared" si="3"/>
        <v>#N/A</v>
      </c>
      <c r="AV51" s="54" t="e">
        <f t="shared" si="3"/>
        <v>#N/A</v>
      </c>
      <c r="AW51" s="54" t="e">
        <f t="shared" si="3"/>
        <v>#N/A</v>
      </c>
      <c r="AX51" s="54" t="e">
        <f t="shared" si="3"/>
        <v>#N/A</v>
      </c>
      <c r="AY51" s="54" t="e">
        <f t="shared" si="3"/>
        <v>#N/A</v>
      </c>
      <c r="AZ51" s="54" t="e">
        <f t="shared" si="3"/>
        <v>#N/A</v>
      </c>
      <c r="BB51" s="51" t="str">
        <f>SUBSTITUTE(ADDRESS(1,BB50,4),"1","")</f>
        <v>B</v>
      </c>
    </row>
    <row r="52" spans="1:54" x14ac:dyDescent="0.25">
      <c r="A52" s="42"/>
      <c r="B52" s="55" t="s">
        <v>8</v>
      </c>
      <c r="C52" s="54" t="e">
        <f t="shared" ref="C52:AZ52" si="4">IF(C$5 &lt;&gt; "*", C$5, NA())</f>
        <v>#N/A</v>
      </c>
      <c r="D52" s="54" t="e">
        <f t="shared" si="4"/>
        <v>#N/A</v>
      </c>
      <c r="E52" s="54" t="e">
        <f t="shared" si="4"/>
        <v>#N/A</v>
      </c>
      <c r="F52" s="54" t="e">
        <f t="shared" si="4"/>
        <v>#N/A</v>
      </c>
      <c r="G52" s="54" t="e">
        <f t="shared" si="4"/>
        <v>#N/A</v>
      </c>
      <c r="H52" s="54" t="e">
        <f t="shared" si="4"/>
        <v>#N/A</v>
      </c>
      <c r="I52" s="54" t="e">
        <f t="shared" si="4"/>
        <v>#N/A</v>
      </c>
      <c r="J52" s="54" t="e">
        <f t="shared" si="4"/>
        <v>#N/A</v>
      </c>
      <c r="K52" s="54" t="e">
        <f t="shared" si="4"/>
        <v>#N/A</v>
      </c>
      <c r="L52" s="54" t="e">
        <f t="shared" si="4"/>
        <v>#N/A</v>
      </c>
      <c r="M52" s="54" t="e">
        <f t="shared" si="4"/>
        <v>#N/A</v>
      </c>
      <c r="N52" s="54" t="e">
        <f t="shared" si="4"/>
        <v>#N/A</v>
      </c>
      <c r="O52" s="54" t="e">
        <f t="shared" si="4"/>
        <v>#N/A</v>
      </c>
      <c r="P52" s="54" t="e">
        <f t="shared" si="4"/>
        <v>#N/A</v>
      </c>
      <c r="Q52" s="54" t="e">
        <f t="shared" si="4"/>
        <v>#N/A</v>
      </c>
      <c r="R52" s="54" t="e">
        <f t="shared" si="4"/>
        <v>#N/A</v>
      </c>
      <c r="S52" s="54" t="e">
        <f t="shared" si="4"/>
        <v>#N/A</v>
      </c>
      <c r="T52" s="54" t="e">
        <f t="shared" si="4"/>
        <v>#N/A</v>
      </c>
      <c r="U52" s="54" t="e">
        <f t="shared" si="4"/>
        <v>#N/A</v>
      </c>
      <c r="V52" s="54" t="e">
        <f t="shared" si="4"/>
        <v>#N/A</v>
      </c>
      <c r="W52" s="54" t="e">
        <f t="shared" si="4"/>
        <v>#N/A</v>
      </c>
      <c r="X52" s="54" t="e">
        <f t="shared" si="4"/>
        <v>#N/A</v>
      </c>
      <c r="Y52" s="54" t="e">
        <f t="shared" si="4"/>
        <v>#N/A</v>
      </c>
      <c r="Z52" s="54" t="e">
        <f t="shared" si="4"/>
        <v>#N/A</v>
      </c>
      <c r="AA52" s="54" t="e">
        <f t="shared" si="4"/>
        <v>#N/A</v>
      </c>
      <c r="AB52" s="54" t="e">
        <f t="shared" si="4"/>
        <v>#N/A</v>
      </c>
      <c r="AC52" s="54" t="e">
        <f t="shared" si="4"/>
        <v>#N/A</v>
      </c>
      <c r="AD52" s="54" t="e">
        <f t="shared" si="4"/>
        <v>#N/A</v>
      </c>
      <c r="AE52" s="54" t="e">
        <f t="shared" si="4"/>
        <v>#N/A</v>
      </c>
      <c r="AF52" s="54" t="e">
        <f t="shared" si="4"/>
        <v>#N/A</v>
      </c>
      <c r="AG52" s="54" t="e">
        <f t="shared" si="4"/>
        <v>#N/A</v>
      </c>
      <c r="AH52" s="54" t="e">
        <f t="shared" si="4"/>
        <v>#N/A</v>
      </c>
      <c r="AI52" s="54" t="e">
        <f t="shared" si="4"/>
        <v>#N/A</v>
      </c>
      <c r="AJ52" s="54" t="e">
        <f t="shared" si="4"/>
        <v>#N/A</v>
      </c>
      <c r="AK52" s="54" t="e">
        <f t="shared" si="4"/>
        <v>#N/A</v>
      </c>
      <c r="AL52" s="54" t="e">
        <f t="shared" si="4"/>
        <v>#N/A</v>
      </c>
      <c r="AM52" s="54" t="e">
        <f t="shared" si="4"/>
        <v>#N/A</v>
      </c>
      <c r="AN52" s="54" t="e">
        <f t="shared" si="4"/>
        <v>#N/A</v>
      </c>
      <c r="AO52" s="54" t="e">
        <f t="shared" si="4"/>
        <v>#N/A</v>
      </c>
      <c r="AP52" s="54" t="e">
        <f t="shared" si="4"/>
        <v>#N/A</v>
      </c>
      <c r="AQ52" s="54" t="e">
        <f t="shared" si="4"/>
        <v>#N/A</v>
      </c>
      <c r="AR52" s="54" t="e">
        <f t="shared" si="4"/>
        <v>#N/A</v>
      </c>
      <c r="AS52" s="54" t="e">
        <f t="shared" si="4"/>
        <v>#N/A</v>
      </c>
      <c r="AT52" s="54" t="e">
        <f t="shared" si="4"/>
        <v>#N/A</v>
      </c>
      <c r="AU52" s="54" t="e">
        <f t="shared" si="4"/>
        <v>#N/A</v>
      </c>
      <c r="AV52" s="54" t="e">
        <f t="shared" si="4"/>
        <v>#N/A</v>
      </c>
      <c r="AW52" s="54" t="e">
        <f t="shared" si="4"/>
        <v>#N/A</v>
      </c>
      <c r="AX52" s="54" t="e">
        <f t="shared" si="4"/>
        <v>#N/A</v>
      </c>
      <c r="AY52" s="54" t="e">
        <f t="shared" si="4"/>
        <v>#N/A</v>
      </c>
      <c r="AZ52" s="54" t="e">
        <f t="shared" si="4"/>
        <v>#N/A</v>
      </c>
      <c r="BB52" s="103"/>
    </row>
    <row r="53" spans="1:54" x14ac:dyDescent="0.25">
      <c r="B53" s="55" t="str">
        <f>CONCATENATE($B$16, " projection")</f>
        <v xml:space="preserve"> projection</v>
      </c>
      <c r="C53" s="56" t="e">
        <f t="shared" ref="C53:AH53" si="5">IF(C$5&lt;&gt;"*", NA(), IF(C$65 &lt;&gt; "*", C$65/C$62, NA()))</f>
        <v>#N/A</v>
      </c>
      <c r="D53" s="56" t="e">
        <f t="shared" si="5"/>
        <v>#N/A</v>
      </c>
      <c r="E53" s="56" t="e">
        <f t="shared" si="5"/>
        <v>#N/A</v>
      </c>
      <c r="F53" s="56" t="e">
        <f t="shared" si="5"/>
        <v>#N/A</v>
      </c>
      <c r="G53" s="56" t="e">
        <f t="shared" si="5"/>
        <v>#N/A</v>
      </c>
      <c r="H53" s="56" t="e">
        <f t="shared" si="5"/>
        <v>#N/A</v>
      </c>
      <c r="I53" s="56" t="e">
        <f t="shared" si="5"/>
        <v>#N/A</v>
      </c>
      <c r="J53" s="56" t="e">
        <f t="shared" si="5"/>
        <v>#N/A</v>
      </c>
      <c r="K53" s="56" t="e">
        <f t="shared" si="5"/>
        <v>#N/A</v>
      </c>
      <c r="L53" s="56" t="e">
        <f t="shared" si="5"/>
        <v>#N/A</v>
      </c>
      <c r="M53" s="56" t="e">
        <f t="shared" si="5"/>
        <v>#N/A</v>
      </c>
      <c r="N53" s="56" t="e">
        <f t="shared" si="5"/>
        <v>#N/A</v>
      </c>
      <c r="O53" s="56" t="e">
        <f t="shared" si="5"/>
        <v>#N/A</v>
      </c>
      <c r="P53" s="56" t="e">
        <f t="shared" si="5"/>
        <v>#N/A</v>
      </c>
      <c r="Q53" s="56" t="e">
        <f t="shared" si="5"/>
        <v>#N/A</v>
      </c>
      <c r="R53" s="56" t="e">
        <f t="shared" si="5"/>
        <v>#N/A</v>
      </c>
      <c r="S53" s="56" t="e">
        <f t="shared" si="5"/>
        <v>#N/A</v>
      </c>
      <c r="T53" s="56" t="e">
        <f t="shared" si="5"/>
        <v>#N/A</v>
      </c>
      <c r="U53" s="56" t="e">
        <f t="shared" si="5"/>
        <v>#N/A</v>
      </c>
      <c r="V53" s="56" t="e">
        <f t="shared" si="5"/>
        <v>#N/A</v>
      </c>
      <c r="W53" s="56" t="e">
        <f t="shared" si="5"/>
        <v>#N/A</v>
      </c>
      <c r="X53" s="56" t="e">
        <f t="shared" si="5"/>
        <v>#N/A</v>
      </c>
      <c r="Y53" s="56" t="e">
        <f t="shared" si="5"/>
        <v>#N/A</v>
      </c>
      <c r="Z53" s="56" t="e">
        <f t="shared" si="5"/>
        <v>#N/A</v>
      </c>
      <c r="AA53" s="56" t="e">
        <f t="shared" si="5"/>
        <v>#N/A</v>
      </c>
      <c r="AB53" s="56" t="e">
        <f t="shared" si="5"/>
        <v>#N/A</v>
      </c>
      <c r="AC53" s="56" t="e">
        <f t="shared" si="5"/>
        <v>#N/A</v>
      </c>
      <c r="AD53" s="56" t="e">
        <f t="shared" si="5"/>
        <v>#N/A</v>
      </c>
      <c r="AE53" s="56" t="e">
        <f t="shared" si="5"/>
        <v>#N/A</v>
      </c>
      <c r="AF53" s="56" t="e">
        <f t="shared" si="5"/>
        <v>#N/A</v>
      </c>
      <c r="AG53" s="56" t="e">
        <f t="shared" si="5"/>
        <v>#N/A</v>
      </c>
      <c r="AH53" s="56" t="e">
        <f t="shared" si="5"/>
        <v>#N/A</v>
      </c>
      <c r="AI53" s="56" t="e">
        <f t="shared" ref="AI53:AZ53" si="6">IF(AI$5&lt;&gt;"*", NA(), IF(AI$65 &lt;&gt; "*", AI$65/AI$62, NA()))</f>
        <v>#N/A</v>
      </c>
      <c r="AJ53" s="56" t="e">
        <f t="shared" si="6"/>
        <v>#N/A</v>
      </c>
      <c r="AK53" s="56" t="e">
        <f t="shared" si="6"/>
        <v>#N/A</v>
      </c>
      <c r="AL53" s="56" t="e">
        <f t="shared" si="6"/>
        <v>#N/A</v>
      </c>
      <c r="AM53" s="56" t="e">
        <f t="shared" si="6"/>
        <v>#N/A</v>
      </c>
      <c r="AN53" s="56" t="e">
        <f t="shared" si="6"/>
        <v>#N/A</v>
      </c>
      <c r="AO53" s="56" t="e">
        <f t="shared" si="6"/>
        <v>#N/A</v>
      </c>
      <c r="AP53" s="56" t="e">
        <f t="shared" si="6"/>
        <v>#N/A</v>
      </c>
      <c r="AQ53" s="56" t="e">
        <f t="shared" si="6"/>
        <v>#N/A</v>
      </c>
      <c r="AR53" s="56" t="e">
        <f t="shared" si="6"/>
        <v>#N/A</v>
      </c>
      <c r="AS53" s="56" t="e">
        <f t="shared" si="6"/>
        <v>#N/A</v>
      </c>
      <c r="AT53" s="56" t="e">
        <f t="shared" si="6"/>
        <v>#N/A</v>
      </c>
      <c r="AU53" s="56" t="e">
        <f t="shared" si="6"/>
        <v>#N/A</v>
      </c>
      <c r="AV53" s="56" t="e">
        <f t="shared" si="6"/>
        <v>#N/A</v>
      </c>
      <c r="AW53" s="56" t="e">
        <f t="shared" si="6"/>
        <v>#N/A</v>
      </c>
      <c r="AX53" s="56" t="e">
        <f t="shared" si="6"/>
        <v>#N/A</v>
      </c>
      <c r="AY53" s="56" t="e">
        <f t="shared" si="6"/>
        <v>#N/A</v>
      </c>
      <c r="AZ53" s="56" t="e">
        <f t="shared" si="6"/>
        <v>#N/A</v>
      </c>
    </row>
    <row r="54" spans="1:54" x14ac:dyDescent="0.25">
      <c r="B54" s="55" t="str">
        <f>CONCATENATE($B$16, " fit")</f>
        <v xml:space="preserve"> fit</v>
      </c>
      <c r="C54" s="56" t="e">
        <f t="shared" ref="C54:AZ54" si="7" xml:space="preserve"> IF(C$65&lt;&gt;"*", C$65/C$62, NA())</f>
        <v>#N/A</v>
      </c>
      <c r="D54" s="56" t="e">
        <f t="shared" si="7"/>
        <v>#N/A</v>
      </c>
      <c r="E54" s="56" t="e">
        <f t="shared" si="7"/>
        <v>#N/A</v>
      </c>
      <c r="F54" s="56" t="e">
        <f t="shared" si="7"/>
        <v>#N/A</v>
      </c>
      <c r="G54" s="56" t="e">
        <f t="shared" si="7"/>
        <v>#N/A</v>
      </c>
      <c r="H54" s="56" t="e">
        <f t="shared" si="7"/>
        <v>#N/A</v>
      </c>
      <c r="I54" s="56" t="e">
        <f t="shared" si="7"/>
        <v>#N/A</v>
      </c>
      <c r="J54" s="56" t="e">
        <f t="shared" si="7"/>
        <v>#N/A</v>
      </c>
      <c r="K54" s="56" t="e">
        <f t="shared" si="7"/>
        <v>#N/A</v>
      </c>
      <c r="L54" s="56" t="e">
        <f t="shared" si="7"/>
        <v>#N/A</v>
      </c>
      <c r="M54" s="56" t="e">
        <f t="shared" si="7"/>
        <v>#N/A</v>
      </c>
      <c r="N54" s="56" t="e">
        <f t="shared" si="7"/>
        <v>#N/A</v>
      </c>
      <c r="O54" s="56" t="e">
        <f t="shared" si="7"/>
        <v>#N/A</v>
      </c>
      <c r="P54" s="56" t="e">
        <f t="shared" si="7"/>
        <v>#N/A</v>
      </c>
      <c r="Q54" s="56" t="e">
        <f t="shared" si="7"/>
        <v>#N/A</v>
      </c>
      <c r="R54" s="56" t="e">
        <f t="shared" si="7"/>
        <v>#N/A</v>
      </c>
      <c r="S54" s="56" t="e">
        <f t="shared" si="7"/>
        <v>#N/A</v>
      </c>
      <c r="T54" s="56" t="e">
        <f t="shared" si="7"/>
        <v>#N/A</v>
      </c>
      <c r="U54" s="56" t="e">
        <f t="shared" si="7"/>
        <v>#N/A</v>
      </c>
      <c r="V54" s="56" t="e">
        <f t="shared" si="7"/>
        <v>#N/A</v>
      </c>
      <c r="W54" s="56" t="e">
        <f t="shared" si="7"/>
        <v>#N/A</v>
      </c>
      <c r="X54" s="56" t="e">
        <f t="shared" si="7"/>
        <v>#N/A</v>
      </c>
      <c r="Y54" s="56" t="e">
        <f t="shared" si="7"/>
        <v>#N/A</v>
      </c>
      <c r="Z54" s="56" t="e">
        <f t="shared" si="7"/>
        <v>#N/A</v>
      </c>
      <c r="AA54" s="56" t="e">
        <f t="shared" si="7"/>
        <v>#N/A</v>
      </c>
      <c r="AB54" s="56" t="e">
        <f t="shared" si="7"/>
        <v>#N/A</v>
      </c>
      <c r="AC54" s="56" t="e">
        <f t="shared" si="7"/>
        <v>#N/A</v>
      </c>
      <c r="AD54" s="56" t="e">
        <f t="shared" si="7"/>
        <v>#N/A</v>
      </c>
      <c r="AE54" s="56" t="e">
        <f t="shared" si="7"/>
        <v>#N/A</v>
      </c>
      <c r="AF54" s="56" t="e">
        <f t="shared" si="7"/>
        <v>#N/A</v>
      </c>
      <c r="AG54" s="56" t="e">
        <f t="shared" si="7"/>
        <v>#N/A</v>
      </c>
      <c r="AH54" s="56" t="e">
        <f t="shared" si="7"/>
        <v>#N/A</v>
      </c>
      <c r="AI54" s="56" t="e">
        <f t="shared" si="7"/>
        <v>#N/A</v>
      </c>
      <c r="AJ54" s="56" t="e">
        <f t="shared" si="7"/>
        <v>#N/A</v>
      </c>
      <c r="AK54" s="56" t="e">
        <f t="shared" si="7"/>
        <v>#N/A</v>
      </c>
      <c r="AL54" s="56" t="e">
        <f t="shared" si="7"/>
        <v>#N/A</v>
      </c>
      <c r="AM54" s="56" t="e">
        <f t="shared" si="7"/>
        <v>#N/A</v>
      </c>
      <c r="AN54" s="56" t="e">
        <f t="shared" si="7"/>
        <v>#N/A</v>
      </c>
      <c r="AO54" s="56" t="e">
        <f t="shared" si="7"/>
        <v>#N/A</v>
      </c>
      <c r="AP54" s="56" t="e">
        <f t="shared" si="7"/>
        <v>#N/A</v>
      </c>
      <c r="AQ54" s="56" t="e">
        <f t="shared" si="7"/>
        <v>#N/A</v>
      </c>
      <c r="AR54" s="56" t="e">
        <f t="shared" si="7"/>
        <v>#N/A</v>
      </c>
      <c r="AS54" s="56" t="e">
        <f t="shared" si="7"/>
        <v>#N/A</v>
      </c>
      <c r="AT54" s="56" t="e">
        <f t="shared" si="7"/>
        <v>#N/A</v>
      </c>
      <c r="AU54" s="56" t="e">
        <f t="shared" si="7"/>
        <v>#N/A</v>
      </c>
      <c r="AV54" s="56" t="e">
        <f t="shared" si="7"/>
        <v>#N/A</v>
      </c>
      <c r="AW54" s="56" t="e">
        <f t="shared" si="7"/>
        <v>#N/A</v>
      </c>
      <c r="AX54" s="56" t="e">
        <f t="shared" si="7"/>
        <v>#N/A</v>
      </c>
      <c r="AY54" s="56" t="e">
        <f t="shared" si="7"/>
        <v>#N/A</v>
      </c>
      <c r="AZ54" s="56" t="e">
        <f t="shared" si="7"/>
        <v>#N/A</v>
      </c>
    </row>
    <row r="55" spans="1:54" x14ac:dyDescent="0.25">
      <c r="A55" s="20" t="e">
        <f>INDEX(C$51:AZ$51, MATCH($B$14, C$50:AZ$50))</f>
        <v>#N/A</v>
      </c>
      <c r="B55" s="55" t="str">
        <f>CONCATENATE($B$14, " baseline")</f>
        <v xml:space="preserve"> baseline</v>
      </c>
      <c r="C55" s="54" t="e">
        <f t="shared" ref="C55:AZ55" si="8">IF(C51&lt;$A$55, NA(), $A$56)</f>
        <v>#N/A</v>
      </c>
      <c r="D55" s="54" t="e">
        <f t="shared" si="8"/>
        <v>#N/A</v>
      </c>
      <c r="E55" s="54" t="e">
        <f t="shared" si="8"/>
        <v>#N/A</v>
      </c>
      <c r="F55" s="54" t="e">
        <f t="shared" si="8"/>
        <v>#N/A</v>
      </c>
      <c r="G55" s="54" t="e">
        <f t="shared" si="8"/>
        <v>#N/A</v>
      </c>
      <c r="H55" s="54" t="e">
        <f t="shared" si="8"/>
        <v>#N/A</v>
      </c>
      <c r="I55" s="54" t="e">
        <f t="shared" si="8"/>
        <v>#N/A</v>
      </c>
      <c r="J55" s="54" t="e">
        <f t="shared" si="8"/>
        <v>#N/A</v>
      </c>
      <c r="K55" s="54" t="e">
        <f t="shared" si="8"/>
        <v>#N/A</v>
      </c>
      <c r="L55" s="54" t="e">
        <f t="shared" si="8"/>
        <v>#N/A</v>
      </c>
      <c r="M55" s="54" t="e">
        <f t="shared" si="8"/>
        <v>#N/A</v>
      </c>
      <c r="N55" s="54" t="e">
        <f t="shared" si="8"/>
        <v>#N/A</v>
      </c>
      <c r="O55" s="54" t="e">
        <f t="shared" si="8"/>
        <v>#N/A</v>
      </c>
      <c r="P55" s="54" t="e">
        <f t="shared" si="8"/>
        <v>#N/A</v>
      </c>
      <c r="Q55" s="54" t="e">
        <f t="shared" si="8"/>
        <v>#N/A</v>
      </c>
      <c r="R55" s="54" t="e">
        <f t="shared" si="8"/>
        <v>#N/A</v>
      </c>
      <c r="S55" s="54" t="e">
        <f t="shared" si="8"/>
        <v>#N/A</v>
      </c>
      <c r="T55" s="54" t="e">
        <f t="shared" si="8"/>
        <v>#N/A</v>
      </c>
      <c r="U55" s="54" t="e">
        <f t="shared" si="8"/>
        <v>#N/A</v>
      </c>
      <c r="V55" s="54" t="e">
        <f t="shared" si="8"/>
        <v>#N/A</v>
      </c>
      <c r="W55" s="54" t="e">
        <f t="shared" si="8"/>
        <v>#N/A</v>
      </c>
      <c r="X55" s="54" t="e">
        <f t="shared" si="8"/>
        <v>#N/A</v>
      </c>
      <c r="Y55" s="54" t="e">
        <f t="shared" si="8"/>
        <v>#N/A</v>
      </c>
      <c r="Z55" s="54" t="e">
        <f t="shared" si="8"/>
        <v>#N/A</v>
      </c>
      <c r="AA55" s="54" t="e">
        <f t="shared" si="8"/>
        <v>#N/A</v>
      </c>
      <c r="AB55" s="54" t="e">
        <f t="shared" si="8"/>
        <v>#N/A</v>
      </c>
      <c r="AC55" s="54" t="e">
        <f t="shared" si="8"/>
        <v>#N/A</v>
      </c>
      <c r="AD55" s="54" t="e">
        <f t="shared" si="8"/>
        <v>#N/A</v>
      </c>
      <c r="AE55" s="54" t="e">
        <f t="shared" si="8"/>
        <v>#N/A</v>
      </c>
      <c r="AF55" s="54" t="e">
        <f t="shared" si="8"/>
        <v>#N/A</v>
      </c>
      <c r="AG55" s="54" t="e">
        <f t="shared" si="8"/>
        <v>#N/A</v>
      </c>
      <c r="AH55" s="54" t="e">
        <f t="shared" si="8"/>
        <v>#N/A</v>
      </c>
      <c r="AI55" s="54" t="e">
        <f t="shared" si="8"/>
        <v>#N/A</v>
      </c>
      <c r="AJ55" s="54" t="e">
        <f t="shared" si="8"/>
        <v>#N/A</v>
      </c>
      <c r="AK55" s="54" t="e">
        <f t="shared" si="8"/>
        <v>#N/A</v>
      </c>
      <c r="AL55" s="54" t="e">
        <f t="shared" si="8"/>
        <v>#N/A</v>
      </c>
      <c r="AM55" s="54" t="e">
        <f t="shared" si="8"/>
        <v>#N/A</v>
      </c>
      <c r="AN55" s="54" t="e">
        <f t="shared" si="8"/>
        <v>#N/A</v>
      </c>
      <c r="AO55" s="54" t="e">
        <f t="shared" si="8"/>
        <v>#N/A</v>
      </c>
      <c r="AP55" s="54" t="e">
        <f t="shared" si="8"/>
        <v>#N/A</v>
      </c>
      <c r="AQ55" s="54" t="e">
        <f t="shared" si="8"/>
        <v>#N/A</v>
      </c>
      <c r="AR55" s="54" t="e">
        <f t="shared" si="8"/>
        <v>#N/A</v>
      </c>
      <c r="AS55" s="54" t="e">
        <f t="shared" si="8"/>
        <v>#N/A</v>
      </c>
      <c r="AT55" s="54" t="e">
        <f t="shared" si="8"/>
        <v>#N/A</v>
      </c>
      <c r="AU55" s="54" t="e">
        <f t="shared" si="8"/>
        <v>#N/A</v>
      </c>
      <c r="AV55" s="54" t="e">
        <f t="shared" si="8"/>
        <v>#N/A</v>
      </c>
      <c r="AW55" s="54" t="e">
        <f t="shared" si="8"/>
        <v>#N/A</v>
      </c>
      <c r="AX55" s="54" t="e">
        <f t="shared" si="8"/>
        <v>#N/A</v>
      </c>
      <c r="AY55" s="54" t="e">
        <f t="shared" si="8"/>
        <v>#N/A</v>
      </c>
      <c r="AZ55" s="54" t="e">
        <f t="shared" si="8"/>
        <v>#N/A</v>
      </c>
    </row>
    <row r="56" spans="1:54" x14ac:dyDescent="0.25">
      <c r="A56" s="20" t="e">
        <f>INDEX(C$52:AZ$52, MATCH($B$14, C$50:AZ$50))</f>
        <v>#N/A</v>
      </c>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row>
    <row r="57" spans="1:54" x14ac:dyDescent="0.25">
      <c r="A57" s="20" t="e">
        <f>INDEX(C$6:AZ$6, MATCH($B$14, C$50:AZ$50))</f>
        <v>#N/A</v>
      </c>
      <c r="B57" s="54"/>
      <c r="C57" s="56"/>
      <c r="D57" s="56"/>
      <c r="E57" s="56"/>
      <c r="F57" s="56"/>
      <c r="G57" s="56"/>
      <c r="H57" s="56"/>
      <c r="I57" s="56"/>
      <c r="J57" s="56"/>
      <c r="K57" s="56"/>
      <c r="L57" s="56"/>
      <c r="M57" s="56"/>
      <c r="N57" s="56"/>
      <c r="O57" s="56"/>
      <c r="P57" s="56"/>
      <c r="Q57" s="56"/>
      <c r="R57" s="56"/>
      <c r="S57" s="56"/>
      <c r="T57" s="56"/>
      <c r="U57" s="56"/>
      <c r="V57" s="56"/>
      <c r="W57" s="56"/>
      <c r="X57" s="56"/>
      <c r="Y57" s="56"/>
      <c r="Z57" s="56"/>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row>
    <row r="58" spans="1:54" x14ac:dyDescent="0.25">
      <c r="A58" s="21" t="e">
        <f>IF($A$57&lt;&gt;"*", IF($B$10="Increase desired", $A$56+1.96*SQRT(2)*$A$57, $A$56-1.96*SQRT(2)*$A$57), "*")</f>
        <v>#N/A</v>
      </c>
      <c r="B58" s="57" t="s">
        <v>17</v>
      </c>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row>
    <row r="59" spans="1:54" x14ac:dyDescent="0.25">
      <c r="A59" s="22" t="s">
        <v>18</v>
      </c>
      <c r="B59" s="58"/>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row>
    <row r="60" spans="1:54" x14ac:dyDescent="0.25">
      <c r="B60" s="59" t="s">
        <v>0</v>
      </c>
      <c r="C60" s="60" t="str">
        <f t="shared" ref="C60:AZ60" si="9">C$3</f>
        <v>*</v>
      </c>
      <c r="D60" s="60" t="str">
        <f t="shared" si="9"/>
        <v>*</v>
      </c>
      <c r="E60" s="60" t="str">
        <f t="shared" si="9"/>
        <v>*</v>
      </c>
      <c r="F60" s="60" t="str">
        <f t="shared" si="9"/>
        <v>*</v>
      </c>
      <c r="G60" s="60" t="str">
        <f t="shared" si="9"/>
        <v>*</v>
      </c>
      <c r="H60" s="60" t="str">
        <f t="shared" si="9"/>
        <v>*</v>
      </c>
      <c r="I60" s="60" t="str">
        <f t="shared" si="9"/>
        <v>*</v>
      </c>
      <c r="J60" s="60" t="str">
        <f t="shared" si="9"/>
        <v>*</v>
      </c>
      <c r="K60" s="60" t="str">
        <f t="shared" si="9"/>
        <v>*</v>
      </c>
      <c r="L60" s="60" t="str">
        <f t="shared" si="9"/>
        <v>*</v>
      </c>
      <c r="M60" s="60" t="str">
        <f t="shared" si="9"/>
        <v>*</v>
      </c>
      <c r="N60" s="60" t="str">
        <f t="shared" si="9"/>
        <v>*</v>
      </c>
      <c r="O60" s="60" t="str">
        <f t="shared" si="9"/>
        <v>*</v>
      </c>
      <c r="P60" s="60" t="str">
        <f t="shared" si="9"/>
        <v>*</v>
      </c>
      <c r="Q60" s="60" t="str">
        <f t="shared" si="9"/>
        <v>*</v>
      </c>
      <c r="R60" s="60" t="str">
        <f t="shared" si="9"/>
        <v>*</v>
      </c>
      <c r="S60" s="60" t="str">
        <f t="shared" si="9"/>
        <v>*</v>
      </c>
      <c r="T60" s="60" t="str">
        <f t="shared" si="9"/>
        <v>*</v>
      </c>
      <c r="U60" s="60" t="str">
        <f t="shared" si="9"/>
        <v>*</v>
      </c>
      <c r="V60" s="60" t="str">
        <f t="shared" si="9"/>
        <v>*</v>
      </c>
      <c r="W60" s="60" t="str">
        <f t="shared" si="9"/>
        <v>*</v>
      </c>
      <c r="X60" s="60" t="str">
        <f t="shared" si="9"/>
        <v>*</v>
      </c>
      <c r="Y60" s="60" t="str">
        <f t="shared" si="9"/>
        <v>*</v>
      </c>
      <c r="Z60" s="60" t="str">
        <f t="shared" si="9"/>
        <v>*</v>
      </c>
      <c r="AA60" s="60" t="str">
        <f t="shared" si="9"/>
        <v>*</v>
      </c>
      <c r="AB60" s="60" t="str">
        <f t="shared" si="9"/>
        <v>*</v>
      </c>
      <c r="AC60" s="60" t="str">
        <f t="shared" si="9"/>
        <v>*</v>
      </c>
      <c r="AD60" s="60" t="str">
        <f t="shared" si="9"/>
        <v>*</v>
      </c>
      <c r="AE60" s="60" t="str">
        <f t="shared" si="9"/>
        <v>*</v>
      </c>
      <c r="AF60" s="60" t="str">
        <f t="shared" si="9"/>
        <v>*</v>
      </c>
      <c r="AG60" s="60" t="str">
        <f t="shared" si="9"/>
        <v>*</v>
      </c>
      <c r="AH60" s="60" t="str">
        <f t="shared" si="9"/>
        <v>*</v>
      </c>
      <c r="AI60" s="60" t="str">
        <f t="shared" si="9"/>
        <v>*</v>
      </c>
      <c r="AJ60" s="60" t="str">
        <f t="shared" si="9"/>
        <v>*</v>
      </c>
      <c r="AK60" s="60" t="str">
        <f t="shared" si="9"/>
        <v>*</v>
      </c>
      <c r="AL60" s="60" t="str">
        <f t="shared" si="9"/>
        <v>*</v>
      </c>
      <c r="AM60" s="60" t="str">
        <f t="shared" si="9"/>
        <v>*</v>
      </c>
      <c r="AN60" s="60" t="str">
        <f t="shared" si="9"/>
        <v>*</v>
      </c>
      <c r="AO60" s="60" t="str">
        <f t="shared" si="9"/>
        <v>*</v>
      </c>
      <c r="AP60" s="60" t="str">
        <f t="shared" si="9"/>
        <v>*</v>
      </c>
      <c r="AQ60" s="60" t="str">
        <f t="shared" si="9"/>
        <v>*</v>
      </c>
      <c r="AR60" s="60" t="str">
        <f t="shared" si="9"/>
        <v>*</v>
      </c>
      <c r="AS60" s="60" t="str">
        <f t="shared" si="9"/>
        <v>*</v>
      </c>
      <c r="AT60" s="60" t="str">
        <f t="shared" si="9"/>
        <v>*</v>
      </c>
      <c r="AU60" s="60" t="str">
        <f t="shared" si="9"/>
        <v>*</v>
      </c>
      <c r="AV60" s="60" t="str">
        <f t="shared" si="9"/>
        <v>*</v>
      </c>
      <c r="AW60" s="60" t="str">
        <f t="shared" si="9"/>
        <v>*</v>
      </c>
      <c r="AX60" s="60" t="str">
        <f t="shared" si="9"/>
        <v>*</v>
      </c>
      <c r="AY60" s="60" t="str">
        <f t="shared" si="9"/>
        <v>*</v>
      </c>
      <c r="AZ60" s="60" t="str">
        <f t="shared" si="9"/>
        <v>*</v>
      </c>
    </row>
    <row r="61" spans="1:54" x14ac:dyDescent="0.25">
      <c r="B61" s="59" t="s">
        <v>19</v>
      </c>
      <c r="C61" s="61" t="str">
        <f t="shared" ref="C61:AZ61" si="10">IF(C$6&lt;&gt;"*", 1/C$6, "*")</f>
        <v>*</v>
      </c>
      <c r="D61" s="61" t="str">
        <f t="shared" si="10"/>
        <v>*</v>
      </c>
      <c r="E61" s="61" t="str">
        <f t="shared" si="10"/>
        <v>*</v>
      </c>
      <c r="F61" s="61" t="str">
        <f t="shared" si="10"/>
        <v>*</v>
      </c>
      <c r="G61" s="61" t="str">
        <f t="shared" si="10"/>
        <v>*</v>
      </c>
      <c r="H61" s="61" t="str">
        <f t="shared" si="10"/>
        <v>*</v>
      </c>
      <c r="I61" s="61" t="str">
        <f t="shared" si="10"/>
        <v>*</v>
      </c>
      <c r="J61" s="61" t="str">
        <f t="shared" si="10"/>
        <v>*</v>
      </c>
      <c r="K61" s="61" t="str">
        <f t="shared" si="10"/>
        <v>*</v>
      </c>
      <c r="L61" s="61" t="str">
        <f t="shared" si="10"/>
        <v>*</v>
      </c>
      <c r="M61" s="61" t="str">
        <f t="shared" si="10"/>
        <v>*</v>
      </c>
      <c r="N61" s="61" t="str">
        <f t="shared" si="10"/>
        <v>*</v>
      </c>
      <c r="O61" s="61" t="str">
        <f t="shared" si="10"/>
        <v>*</v>
      </c>
      <c r="P61" s="61" t="str">
        <f t="shared" si="10"/>
        <v>*</v>
      </c>
      <c r="Q61" s="61" t="str">
        <f t="shared" si="10"/>
        <v>*</v>
      </c>
      <c r="R61" s="61" t="str">
        <f t="shared" si="10"/>
        <v>*</v>
      </c>
      <c r="S61" s="61" t="str">
        <f t="shared" si="10"/>
        <v>*</v>
      </c>
      <c r="T61" s="61" t="str">
        <f t="shared" si="10"/>
        <v>*</v>
      </c>
      <c r="U61" s="61" t="str">
        <f t="shared" si="10"/>
        <v>*</v>
      </c>
      <c r="V61" s="61" t="str">
        <f t="shared" si="10"/>
        <v>*</v>
      </c>
      <c r="W61" s="61" t="str">
        <f t="shared" si="10"/>
        <v>*</v>
      </c>
      <c r="X61" s="61" t="str">
        <f t="shared" si="10"/>
        <v>*</v>
      </c>
      <c r="Y61" s="61" t="str">
        <f t="shared" si="10"/>
        <v>*</v>
      </c>
      <c r="Z61" s="61" t="str">
        <f t="shared" si="10"/>
        <v>*</v>
      </c>
      <c r="AA61" s="61" t="str">
        <f t="shared" si="10"/>
        <v>*</v>
      </c>
      <c r="AB61" s="61" t="str">
        <f t="shared" si="10"/>
        <v>*</v>
      </c>
      <c r="AC61" s="61" t="str">
        <f t="shared" si="10"/>
        <v>*</v>
      </c>
      <c r="AD61" s="61" t="str">
        <f t="shared" si="10"/>
        <v>*</v>
      </c>
      <c r="AE61" s="61" t="str">
        <f t="shared" si="10"/>
        <v>*</v>
      </c>
      <c r="AF61" s="61" t="str">
        <f t="shared" si="10"/>
        <v>*</v>
      </c>
      <c r="AG61" s="61" t="str">
        <f t="shared" si="10"/>
        <v>*</v>
      </c>
      <c r="AH61" s="61" t="str">
        <f t="shared" si="10"/>
        <v>*</v>
      </c>
      <c r="AI61" s="61" t="str">
        <f t="shared" si="10"/>
        <v>*</v>
      </c>
      <c r="AJ61" s="61" t="str">
        <f t="shared" si="10"/>
        <v>*</v>
      </c>
      <c r="AK61" s="61" t="str">
        <f t="shared" si="10"/>
        <v>*</v>
      </c>
      <c r="AL61" s="61" t="str">
        <f t="shared" si="10"/>
        <v>*</v>
      </c>
      <c r="AM61" s="61" t="str">
        <f t="shared" si="10"/>
        <v>*</v>
      </c>
      <c r="AN61" s="61" t="str">
        <f t="shared" si="10"/>
        <v>*</v>
      </c>
      <c r="AO61" s="61" t="str">
        <f t="shared" si="10"/>
        <v>*</v>
      </c>
      <c r="AP61" s="61" t="str">
        <f t="shared" si="10"/>
        <v>*</v>
      </c>
      <c r="AQ61" s="61" t="str">
        <f t="shared" si="10"/>
        <v>*</v>
      </c>
      <c r="AR61" s="61" t="str">
        <f t="shared" si="10"/>
        <v>*</v>
      </c>
      <c r="AS61" s="61" t="str">
        <f t="shared" si="10"/>
        <v>*</v>
      </c>
      <c r="AT61" s="61" t="str">
        <f t="shared" si="10"/>
        <v>*</v>
      </c>
      <c r="AU61" s="61" t="str">
        <f t="shared" si="10"/>
        <v>*</v>
      </c>
      <c r="AV61" s="61" t="str">
        <f t="shared" si="10"/>
        <v>*</v>
      </c>
      <c r="AW61" s="61" t="str">
        <f t="shared" si="10"/>
        <v>*</v>
      </c>
      <c r="AX61" s="61" t="str">
        <f t="shared" si="10"/>
        <v>*</v>
      </c>
      <c r="AY61" s="61" t="str">
        <f t="shared" si="10"/>
        <v>*</v>
      </c>
      <c r="AZ61" s="61" t="str">
        <f t="shared" si="10"/>
        <v>*</v>
      </c>
    </row>
    <row r="62" spans="1:54" x14ac:dyDescent="0.25">
      <c r="B62" s="62" t="s">
        <v>20</v>
      </c>
      <c r="C62" s="61" t="str">
        <f t="shared" ref="C62:AH62" si="11">IF(C$4&lt;&gt;"*", IF($B$16="Weighted LS", IF(C$61&lt;&gt;"*", C$61, $C$114), 1), "*")</f>
        <v>*</v>
      </c>
      <c r="D62" s="61" t="str">
        <f t="shared" si="11"/>
        <v>*</v>
      </c>
      <c r="E62" s="61" t="str">
        <f t="shared" si="11"/>
        <v>*</v>
      </c>
      <c r="F62" s="61" t="str">
        <f t="shared" si="11"/>
        <v>*</v>
      </c>
      <c r="G62" s="61" t="str">
        <f t="shared" si="11"/>
        <v>*</v>
      </c>
      <c r="H62" s="61" t="str">
        <f t="shared" si="11"/>
        <v>*</v>
      </c>
      <c r="I62" s="61" t="str">
        <f t="shared" si="11"/>
        <v>*</v>
      </c>
      <c r="J62" s="61" t="str">
        <f t="shared" si="11"/>
        <v>*</v>
      </c>
      <c r="K62" s="61" t="str">
        <f t="shared" si="11"/>
        <v>*</v>
      </c>
      <c r="L62" s="61" t="str">
        <f t="shared" si="11"/>
        <v>*</v>
      </c>
      <c r="M62" s="61" t="str">
        <f t="shared" si="11"/>
        <v>*</v>
      </c>
      <c r="N62" s="61" t="str">
        <f t="shared" si="11"/>
        <v>*</v>
      </c>
      <c r="O62" s="61" t="str">
        <f t="shared" si="11"/>
        <v>*</v>
      </c>
      <c r="P62" s="61" t="str">
        <f t="shared" si="11"/>
        <v>*</v>
      </c>
      <c r="Q62" s="61" t="str">
        <f t="shared" si="11"/>
        <v>*</v>
      </c>
      <c r="R62" s="61" t="str">
        <f t="shared" si="11"/>
        <v>*</v>
      </c>
      <c r="S62" s="61" t="str">
        <f t="shared" si="11"/>
        <v>*</v>
      </c>
      <c r="T62" s="61" t="str">
        <f t="shared" si="11"/>
        <v>*</v>
      </c>
      <c r="U62" s="61" t="str">
        <f t="shared" si="11"/>
        <v>*</v>
      </c>
      <c r="V62" s="61" t="str">
        <f t="shared" si="11"/>
        <v>*</v>
      </c>
      <c r="W62" s="61" t="str">
        <f t="shared" si="11"/>
        <v>*</v>
      </c>
      <c r="X62" s="61" t="str">
        <f t="shared" si="11"/>
        <v>*</v>
      </c>
      <c r="Y62" s="61" t="str">
        <f t="shared" si="11"/>
        <v>*</v>
      </c>
      <c r="Z62" s="61" t="str">
        <f t="shared" si="11"/>
        <v>*</v>
      </c>
      <c r="AA62" s="61" t="str">
        <f t="shared" si="11"/>
        <v>*</v>
      </c>
      <c r="AB62" s="61" t="str">
        <f t="shared" si="11"/>
        <v>*</v>
      </c>
      <c r="AC62" s="61" t="str">
        <f t="shared" si="11"/>
        <v>*</v>
      </c>
      <c r="AD62" s="61" t="str">
        <f t="shared" si="11"/>
        <v>*</v>
      </c>
      <c r="AE62" s="61" t="str">
        <f t="shared" si="11"/>
        <v>*</v>
      </c>
      <c r="AF62" s="61" t="str">
        <f t="shared" si="11"/>
        <v>*</v>
      </c>
      <c r="AG62" s="61" t="str">
        <f t="shared" si="11"/>
        <v>*</v>
      </c>
      <c r="AH62" s="61" t="str">
        <f t="shared" si="11"/>
        <v>*</v>
      </c>
      <c r="AI62" s="61" t="str">
        <f t="shared" ref="AI62:AZ62" si="12">IF(AI$4&lt;&gt;"*", IF($B$16="Weighted LS", IF(AI$61&lt;&gt;"*", AI$61, $C$114), 1), "*")</f>
        <v>*</v>
      </c>
      <c r="AJ62" s="61" t="str">
        <f t="shared" si="12"/>
        <v>*</v>
      </c>
      <c r="AK62" s="61" t="str">
        <f t="shared" si="12"/>
        <v>*</v>
      </c>
      <c r="AL62" s="61" t="str">
        <f t="shared" si="12"/>
        <v>*</v>
      </c>
      <c r="AM62" s="61" t="str">
        <f t="shared" si="12"/>
        <v>*</v>
      </c>
      <c r="AN62" s="61" t="str">
        <f t="shared" si="12"/>
        <v>*</v>
      </c>
      <c r="AO62" s="61" t="str">
        <f t="shared" si="12"/>
        <v>*</v>
      </c>
      <c r="AP62" s="61" t="str">
        <f t="shared" si="12"/>
        <v>*</v>
      </c>
      <c r="AQ62" s="61" t="str">
        <f t="shared" si="12"/>
        <v>*</v>
      </c>
      <c r="AR62" s="61" t="str">
        <f t="shared" si="12"/>
        <v>*</v>
      </c>
      <c r="AS62" s="61" t="str">
        <f t="shared" si="12"/>
        <v>*</v>
      </c>
      <c r="AT62" s="61" t="str">
        <f t="shared" si="12"/>
        <v>*</v>
      </c>
      <c r="AU62" s="61" t="str">
        <f t="shared" si="12"/>
        <v>*</v>
      </c>
      <c r="AV62" s="61" t="str">
        <f t="shared" si="12"/>
        <v>*</v>
      </c>
      <c r="AW62" s="61" t="str">
        <f t="shared" si="12"/>
        <v>*</v>
      </c>
      <c r="AX62" s="61" t="str">
        <f t="shared" si="12"/>
        <v>*</v>
      </c>
      <c r="AY62" s="61" t="str">
        <f t="shared" si="12"/>
        <v>*</v>
      </c>
      <c r="AZ62" s="61" t="str">
        <f t="shared" si="12"/>
        <v>*</v>
      </c>
    </row>
    <row r="63" spans="1:54" x14ac:dyDescent="0.25">
      <c r="B63" s="58" t="s">
        <v>21</v>
      </c>
      <c r="C63" s="63" t="str">
        <f t="shared" ref="C63:AH63" si="13">IF(C$4 &lt;&gt; "*", C$4*C$62, "*")</f>
        <v>*</v>
      </c>
      <c r="D63" s="63" t="str">
        <f t="shared" si="13"/>
        <v>*</v>
      </c>
      <c r="E63" s="63" t="str">
        <f t="shared" si="13"/>
        <v>*</v>
      </c>
      <c r="F63" s="63" t="str">
        <f t="shared" si="13"/>
        <v>*</v>
      </c>
      <c r="G63" s="63" t="str">
        <f t="shared" si="13"/>
        <v>*</v>
      </c>
      <c r="H63" s="63" t="str">
        <f t="shared" si="13"/>
        <v>*</v>
      </c>
      <c r="I63" s="63" t="str">
        <f t="shared" si="13"/>
        <v>*</v>
      </c>
      <c r="J63" s="63" t="str">
        <f t="shared" si="13"/>
        <v>*</v>
      </c>
      <c r="K63" s="63" t="str">
        <f t="shared" si="13"/>
        <v>*</v>
      </c>
      <c r="L63" s="63" t="str">
        <f t="shared" si="13"/>
        <v>*</v>
      </c>
      <c r="M63" s="63" t="str">
        <f t="shared" si="13"/>
        <v>*</v>
      </c>
      <c r="N63" s="63" t="str">
        <f t="shared" si="13"/>
        <v>*</v>
      </c>
      <c r="O63" s="63" t="str">
        <f t="shared" si="13"/>
        <v>*</v>
      </c>
      <c r="P63" s="63" t="str">
        <f t="shared" si="13"/>
        <v>*</v>
      </c>
      <c r="Q63" s="63" t="str">
        <f t="shared" si="13"/>
        <v>*</v>
      </c>
      <c r="R63" s="63" t="str">
        <f t="shared" si="13"/>
        <v>*</v>
      </c>
      <c r="S63" s="63" t="str">
        <f t="shared" si="13"/>
        <v>*</v>
      </c>
      <c r="T63" s="63" t="str">
        <f t="shared" si="13"/>
        <v>*</v>
      </c>
      <c r="U63" s="63" t="str">
        <f t="shared" si="13"/>
        <v>*</v>
      </c>
      <c r="V63" s="63" t="str">
        <f t="shared" si="13"/>
        <v>*</v>
      </c>
      <c r="W63" s="63" t="str">
        <f t="shared" si="13"/>
        <v>*</v>
      </c>
      <c r="X63" s="63" t="str">
        <f t="shared" si="13"/>
        <v>*</v>
      </c>
      <c r="Y63" s="63" t="str">
        <f t="shared" si="13"/>
        <v>*</v>
      </c>
      <c r="Z63" s="63" t="str">
        <f t="shared" si="13"/>
        <v>*</v>
      </c>
      <c r="AA63" s="63" t="str">
        <f t="shared" si="13"/>
        <v>*</v>
      </c>
      <c r="AB63" s="63" t="str">
        <f t="shared" si="13"/>
        <v>*</v>
      </c>
      <c r="AC63" s="63" t="str">
        <f t="shared" si="13"/>
        <v>*</v>
      </c>
      <c r="AD63" s="63" t="str">
        <f t="shared" si="13"/>
        <v>*</v>
      </c>
      <c r="AE63" s="63" t="str">
        <f t="shared" si="13"/>
        <v>*</v>
      </c>
      <c r="AF63" s="63" t="str">
        <f t="shared" si="13"/>
        <v>*</v>
      </c>
      <c r="AG63" s="63" t="str">
        <f t="shared" si="13"/>
        <v>*</v>
      </c>
      <c r="AH63" s="63" t="str">
        <f t="shared" si="13"/>
        <v>*</v>
      </c>
      <c r="AI63" s="63" t="str">
        <f t="shared" ref="AI63:AZ63" si="14">IF(AI$4 &lt;&gt; "*", AI$4*AI$62, "*")</f>
        <v>*</v>
      </c>
      <c r="AJ63" s="63" t="str">
        <f t="shared" si="14"/>
        <v>*</v>
      </c>
      <c r="AK63" s="63" t="str">
        <f t="shared" si="14"/>
        <v>*</v>
      </c>
      <c r="AL63" s="63" t="str">
        <f t="shared" si="14"/>
        <v>*</v>
      </c>
      <c r="AM63" s="63" t="str">
        <f t="shared" si="14"/>
        <v>*</v>
      </c>
      <c r="AN63" s="63" t="str">
        <f t="shared" si="14"/>
        <v>*</v>
      </c>
      <c r="AO63" s="63" t="str">
        <f t="shared" si="14"/>
        <v>*</v>
      </c>
      <c r="AP63" s="63" t="str">
        <f t="shared" si="14"/>
        <v>*</v>
      </c>
      <c r="AQ63" s="63" t="str">
        <f t="shared" si="14"/>
        <v>*</v>
      </c>
      <c r="AR63" s="63" t="str">
        <f t="shared" si="14"/>
        <v>*</v>
      </c>
      <c r="AS63" s="63" t="str">
        <f t="shared" si="14"/>
        <v>*</v>
      </c>
      <c r="AT63" s="63" t="str">
        <f t="shared" si="14"/>
        <v>*</v>
      </c>
      <c r="AU63" s="63" t="str">
        <f t="shared" si="14"/>
        <v>*</v>
      </c>
      <c r="AV63" s="63" t="str">
        <f t="shared" si="14"/>
        <v>*</v>
      </c>
      <c r="AW63" s="63" t="str">
        <f t="shared" si="14"/>
        <v>*</v>
      </c>
      <c r="AX63" s="63" t="str">
        <f t="shared" si="14"/>
        <v>*</v>
      </c>
      <c r="AY63" s="63" t="str">
        <f t="shared" si="14"/>
        <v>*</v>
      </c>
      <c r="AZ63" s="63" t="str">
        <f t="shared" si="14"/>
        <v>*</v>
      </c>
    </row>
    <row r="64" spans="1:54" x14ac:dyDescent="0.25">
      <c r="B64" s="58" t="s">
        <v>22</v>
      </c>
      <c r="C64" s="63" t="str">
        <f t="shared" ref="C64:AH64" si="15">IF(C$5&lt;&gt;"*", C$5*C$62, "*")</f>
        <v>*</v>
      </c>
      <c r="D64" s="63" t="str">
        <f t="shared" si="15"/>
        <v>*</v>
      </c>
      <c r="E64" s="63" t="str">
        <f t="shared" si="15"/>
        <v>*</v>
      </c>
      <c r="F64" s="63" t="str">
        <f t="shared" si="15"/>
        <v>*</v>
      </c>
      <c r="G64" s="63" t="str">
        <f t="shared" si="15"/>
        <v>*</v>
      </c>
      <c r="H64" s="63" t="str">
        <f t="shared" si="15"/>
        <v>*</v>
      </c>
      <c r="I64" s="63" t="str">
        <f t="shared" si="15"/>
        <v>*</v>
      </c>
      <c r="J64" s="63" t="str">
        <f t="shared" si="15"/>
        <v>*</v>
      </c>
      <c r="K64" s="63" t="str">
        <f t="shared" si="15"/>
        <v>*</v>
      </c>
      <c r="L64" s="63" t="str">
        <f t="shared" si="15"/>
        <v>*</v>
      </c>
      <c r="M64" s="63" t="str">
        <f t="shared" si="15"/>
        <v>*</v>
      </c>
      <c r="N64" s="63" t="str">
        <f t="shared" si="15"/>
        <v>*</v>
      </c>
      <c r="O64" s="63" t="str">
        <f t="shared" si="15"/>
        <v>*</v>
      </c>
      <c r="P64" s="63" t="str">
        <f t="shared" si="15"/>
        <v>*</v>
      </c>
      <c r="Q64" s="63" t="str">
        <f t="shared" si="15"/>
        <v>*</v>
      </c>
      <c r="R64" s="63" t="str">
        <f t="shared" si="15"/>
        <v>*</v>
      </c>
      <c r="S64" s="63" t="str">
        <f t="shared" si="15"/>
        <v>*</v>
      </c>
      <c r="T64" s="63" t="str">
        <f t="shared" si="15"/>
        <v>*</v>
      </c>
      <c r="U64" s="63" t="str">
        <f t="shared" si="15"/>
        <v>*</v>
      </c>
      <c r="V64" s="63" t="str">
        <f t="shared" si="15"/>
        <v>*</v>
      </c>
      <c r="W64" s="63" t="str">
        <f t="shared" si="15"/>
        <v>*</v>
      </c>
      <c r="X64" s="63" t="str">
        <f t="shared" si="15"/>
        <v>*</v>
      </c>
      <c r="Y64" s="63" t="str">
        <f t="shared" si="15"/>
        <v>*</v>
      </c>
      <c r="Z64" s="63" t="str">
        <f t="shared" si="15"/>
        <v>*</v>
      </c>
      <c r="AA64" s="63" t="str">
        <f t="shared" si="15"/>
        <v>*</v>
      </c>
      <c r="AB64" s="63" t="str">
        <f t="shared" si="15"/>
        <v>*</v>
      </c>
      <c r="AC64" s="63" t="str">
        <f t="shared" si="15"/>
        <v>*</v>
      </c>
      <c r="AD64" s="63" t="str">
        <f t="shared" si="15"/>
        <v>*</v>
      </c>
      <c r="AE64" s="63" t="str">
        <f t="shared" si="15"/>
        <v>*</v>
      </c>
      <c r="AF64" s="63" t="str">
        <f t="shared" si="15"/>
        <v>*</v>
      </c>
      <c r="AG64" s="63" t="str">
        <f t="shared" si="15"/>
        <v>*</v>
      </c>
      <c r="AH64" s="63" t="str">
        <f t="shared" si="15"/>
        <v>*</v>
      </c>
      <c r="AI64" s="63" t="str">
        <f t="shared" ref="AI64:AZ64" si="16">IF(AI$5&lt;&gt;"*", AI$5*AI$62, "*")</f>
        <v>*</v>
      </c>
      <c r="AJ64" s="63" t="str">
        <f t="shared" si="16"/>
        <v>*</v>
      </c>
      <c r="AK64" s="63" t="str">
        <f t="shared" si="16"/>
        <v>*</v>
      </c>
      <c r="AL64" s="63" t="str">
        <f t="shared" si="16"/>
        <v>*</v>
      </c>
      <c r="AM64" s="63" t="str">
        <f t="shared" si="16"/>
        <v>*</v>
      </c>
      <c r="AN64" s="63" t="str">
        <f t="shared" si="16"/>
        <v>*</v>
      </c>
      <c r="AO64" s="63" t="str">
        <f t="shared" si="16"/>
        <v>*</v>
      </c>
      <c r="AP64" s="63" t="str">
        <f t="shared" si="16"/>
        <v>*</v>
      </c>
      <c r="AQ64" s="63" t="str">
        <f t="shared" si="16"/>
        <v>*</v>
      </c>
      <c r="AR64" s="63" t="str">
        <f t="shared" si="16"/>
        <v>*</v>
      </c>
      <c r="AS64" s="63" t="str">
        <f t="shared" si="16"/>
        <v>*</v>
      </c>
      <c r="AT64" s="63" t="str">
        <f t="shared" si="16"/>
        <v>*</v>
      </c>
      <c r="AU64" s="63" t="str">
        <f t="shared" si="16"/>
        <v>*</v>
      </c>
      <c r="AV64" s="63" t="str">
        <f t="shared" si="16"/>
        <v>*</v>
      </c>
      <c r="AW64" s="63" t="str">
        <f t="shared" si="16"/>
        <v>*</v>
      </c>
      <c r="AX64" s="63" t="str">
        <f t="shared" si="16"/>
        <v>*</v>
      </c>
      <c r="AY64" s="63" t="str">
        <f t="shared" si="16"/>
        <v>*</v>
      </c>
      <c r="AZ64" s="63" t="str">
        <f t="shared" si="16"/>
        <v>*</v>
      </c>
    </row>
    <row r="65" spans="1:52" x14ac:dyDescent="0.25">
      <c r="B65" s="62" t="s">
        <v>23</v>
      </c>
      <c r="C65" s="63" t="str">
        <f t="shared" ref="C65:AZ65" si="17">IF(C$63&lt;&gt;"*", C$62*$C$108+C$63*$C$109, "*")</f>
        <v>*</v>
      </c>
      <c r="D65" s="63" t="str">
        <f t="shared" si="17"/>
        <v>*</v>
      </c>
      <c r="E65" s="63" t="str">
        <f t="shared" si="17"/>
        <v>*</v>
      </c>
      <c r="F65" s="63" t="str">
        <f t="shared" si="17"/>
        <v>*</v>
      </c>
      <c r="G65" s="63" t="str">
        <f t="shared" si="17"/>
        <v>*</v>
      </c>
      <c r="H65" s="63" t="str">
        <f t="shared" si="17"/>
        <v>*</v>
      </c>
      <c r="I65" s="63" t="str">
        <f t="shared" si="17"/>
        <v>*</v>
      </c>
      <c r="J65" s="63" t="str">
        <f t="shared" si="17"/>
        <v>*</v>
      </c>
      <c r="K65" s="63" t="str">
        <f t="shared" si="17"/>
        <v>*</v>
      </c>
      <c r="L65" s="63" t="str">
        <f t="shared" si="17"/>
        <v>*</v>
      </c>
      <c r="M65" s="63" t="str">
        <f t="shared" si="17"/>
        <v>*</v>
      </c>
      <c r="N65" s="63" t="str">
        <f t="shared" si="17"/>
        <v>*</v>
      </c>
      <c r="O65" s="63" t="str">
        <f t="shared" si="17"/>
        <v>*</v>
      </c>
      <c r="P65" s="63" t="str">
        <f t="shared" si="17"/>
        <v>*</v>
      </c>
      <c r="Q65" s="63" t="str">
        <f t="shared" si="17"/>
        <v>*</v>
      </c>
      <c r="R65" s="63" t="str">
        <f t="shared" si="17"/>
        <v>*</v>
      </c>
      <c r="S65" s="63" t="str">
        <f t="shared" si="17"/>
        <v>*</v>
      </c>
      <c r="T65" s="63" t="str">
        <f t="shared" si="17"/>
        <v>*</v>
      </c>
      <c r="U65" s="63" t="str">
        <f t="shared" si="17"/>
        <v>*</v>
      </c>
      <c r="V65" s="63" t="str">
        <f t="shared" si="17"/>
        <v>*</v>
      </c>
      <c r="W65" s="63" t="str">
        <f t="shared" si="17"/>
        <v>*</v>
      </c>
      <c r="X65" s="63" t="str">
        <f t="shared" si="17"/>
        <v>*</v>
      </c>
      <c r="Y65" s="63" t="str">
        <f t="shared" si="17"/>
        <v>*</v>
      </c>
      <c r="Z65" s="63" t="str">
        <f t="shared" si="17"/>
        <v>*</v>
      </c>
      <c r="AA65" s="63" t="str">
        <f t="shared" si="17"/>
        <v>*</v>
      </c>
      <c r="AB65" s="63" t="str">
        <f t="shared" si="17"/>
        <v>*</v>
      </c>
      <c r="AC65" s="63" t="str">
        <f t="shared" si="17"/>
        <v>*</v>
      </c>
      <c r="AD65" s="63" t="str">
        <f t="shared" si="17"/>
        <v>*</v>
      </c>
      <c r="AE65" s="63" t="str">
        <f t="shared" si="17"/>
        <v>*</v>
      </c>
      <c r="AF65" s="63" t="str">
        <f t="shared" si="17"/>
        <v>*</v>
      </c>
      <c r="AG65" s="63" t="str">
        <f t="shared" si="17"/>
        <v>*</v>
      </c>
      <c r="AH65" s="63" t="str">
        <f t="shared" si="17"/>
        <v>*</v>
      </c>
      <c r="AI65" s="63" t="str">
        <f t="shared" si="17"/>
        <v>*</v>
      </c>
      <c r="AJ65" s="63" t="str">
        <f t="shared" si="17"/>
        <v>*</v>
      </c>
      <c r="AK65" s="63" t="str">
        <f t="shared" si="17"/>
        <v>*</v>
      </c>
      <c r="AL65" s="63" t="str">
        <f t="shared" si="17"/>
        <v>*</v>
      </c>
      <c r="AM65" s="63" t="str">
        <f t="shared" si="17"/>
        <v>*</v>
      </c>
      <c r="AN65" s="63" t="str">
        <f t="shared" si="17"/>
        <v>*</v>
      </c>
      <c r="AO65" s="63" t="str">
        <f t="shared" si="17"/>
        <v>*</v>
      </c>
      <c r="AP65" s="63" t="str">
        <f t="shared" si="17"/>
        <v>*</v>
      </c>
      <c r="AQ65" s="63" t="str">
        <f t="shared" si="17"/>
        <v>*</v>
      </c>
      <c r="AR65" s="63" t="str">
        <f t="shared" si="17"/>
        <v>*</v>
      </c>
      <c r="AS65" s="63" t="str">
        <f t="shared" si="17"/>
        <v>*</v>
      </c>
      <c r="AT65" s="63" t="str">
        <f t="shared" si="17"/>
        <v>*</v>
      </c>
      <c r="AU65" s="63" t="str">
        <f t="shared" si="17"/>
        <v>*</v>
      </c>
      <c r="AV65" s="63" t="str">
        <f t="shared" si="17"/>
        <v>*</v>
      </c>
      <c r="AW65" s="63" t="str">
        <f t="shared" si="17"/>
        <v>*</v>
      </c>
      <c r="AX65" s="63" t="str">
        <f t="shared" si="17"/>
        <v>*</v>
      </c>
      <c r="AY65" s="63" t="str">
        <f t="shared" si="17"/>
        <v>*</v>
      </c>
      <c r="AZ65" s="63" t="str">
        <f t="shared" si="17"/>
        <v>*</v>
      </c>
    </row>
    <row r="66" spans="1:52" ht="17.25" x14ac:dyDescent="0.25">
      <c r="B66" s="59" t="s">
        <v>24</v>
      </c>
      <c r="C66" s="61" t="str">
        <f t="shared" ref="C66:AZ66" si="18">IF(C$64&lt;&gt;"*", (C$64-C$65)^2, "*")</f>
        <v>*</v>
      </c>
      <c r="D66" s="61" t="str">
        <f t="shared" si="18"/>
        <v>*</v>
      </c>
      <c r="E66" s="61" t="str">
        <f t="shared" si="18"/>
        <v>*</v>
      </c>
      <c r="F66" s="61" t="str">
        <f t="shared" si="18"/>
        <v>*</v>
      </c>
      <c r="G66" s="61" t="str">
        <f t="shared" si="18"/>
        <v>*</v>
      </c>
      <c r="H66" s="61" t="str">
        <f t="shared" si="18"/>
        <v>*</v>
      </c>
      <c r="I66" s="61" t="str">
        <f t="shared" si="18"/>
        <v>*</v>
      </c>
      <c r="J66" s="61" t="str">
        <f t="shared" si="18"/>
        <v>*</v>
      </c>
      <c r="K66" s="61" t="str">
        <f t="shared" si="18"/>
        <v>*</v>
      </c>
      <c r="L66" s="61" t="str">
        <f t="shared" si="18"/>
        <v>*</v>
      </c>
      <c r="M66" s="61" t="str">
        <f t="shared" si="18"/>
        <v>*</v>
      </c>
      <c r="N66" s="61" t="str">
        <f t="shared" si="18"/>
        <v>*</v>
      </c>
      <c r="O66" s="61" t="str">
        <f t="shared" si="18"/>
        <v>*</v>
      </c>
      <c r="P66" s="61" t="str">
        <f t="shared" si="18"/>
        <v>*</v>
      </c>
      <c r="Q66" s="61" t="str">
        <f t="shared" si="18"/>
        <v>*</v>
      </c>
      <c r="R66" s="61" t="str">
        <f t="shared" si="18"/>
        <v>*</v>
      </c>
      <c r="S66" s="61" t="str">
        <f t="shared" si="18"/>
        <v>*</v>
      </c>
      <c r="T66" s="61" t="str">
        <f t="shared" si="18"/>
        <v>*</v>
      </c>
      <c r="U66" s="61" t="str">
        <f t="shared" si="18"/>
        <v>*</v>
      </c>
      <c r="V66" s="61" t="str">
        <f t="shared" si="18"/>
        <v>*</v>
      </c>
      <c r="W66" s="61" t="str">
        <f t="shared" si="18"/>
        <v>*</v>
      </c>
      <c r="X66" s="61" t="str">
        <f t="shared" si="18"/>
        <v>*</v>
      </c>
      <c r="Y66" s="61" t="str">
        <f t="shared" si="18"/>
        <v>*</v>
      </c>
      <c r="Z66" s="61" t="str">
        <f t="shared" si="18"/>
        <v>*</v>
      </c>
      <c r="AA66" s="61" t="str">
        <f t="shared" si="18"/>
        <v>*</v>
      </c>
      <c r="AB66" s="61" t="str">
        <f t="shared" si="18"/>
        <v>*</v>
      </c>
      <c r="AC66" s="61" t="str">
        <f t="shared" si="18"/>
        <v>*</v>
      </c>
      <c r="AD66" s="61" t="str">
        <f t="shared" si="18"/>
        <v>*</v>
      </c>
      <c r="AE66" s="61" t="str">
        <f t="shared" si="18"/>
        <v>*</v>
      </c>
      <c r="AF66" s="61" t="str">
        <f t="shared" si="18"/>
        <v>*</v>
      </c>
      <c r="AG66" s="61" t="str">
        <f t="shared" si="18"/>
        <v>*</v>
      </c>
      <c r="AH66" s="61" t="str">
        <f t="shared" si="18"/>
        <v>*</v>
      </c>
      <c r="AI66" s="61" t="str">
        <f t="shared" si="18"/>
        <v>*</v>
      </c>
      <c r="AJ66" s="61" t="str">
        <f t="shared" si="18"/>
        <v>*</v>
      </c>
      <c r="AK66" s="61" t="str">
        <f t="shared" si="18"/>
        <v>*</v>
      </c>
      <c r="AL66" s="61" t="str">
        <f t="shared" si="18"/>
        <v>*</v>
      </c>
      <c r="AM66" s="61" t="str">
        <f t="shared" si="18"/>
        <v>*</v>
      </c>
      <c r="AN66" s="61" t="str">
        <f t="shared" si="18"/>
        <v>*</v>
      </c>
      <c r="AO66" s="61" t="str">
        <f t="shared" si="18"/>
        <v>*</v>
      </c>
      <c r="AP66" s="61" t="str">
        <f t="shared" si="18"/>
        <v>*</v>
      </c>
      <c r="AQ66" s="61" t="str">
        <f t="shared" si="18"/>
        <v>*</v>
      </c>
      <c r="AR66" s="61" t="str">
        <f t="shared" si="18"/>
        <v>*</v>
      </c>
      <c r="AS66" s="61" t="str">
        <f t="shared" si="18"/>
        <v>*</v>
      </c>
      <c r="AT66" s="61" t="str">
        <f t="shared" si="18"/>
        <v>*</v>
      </c>
      <c r="AU66" s="61" t="str">
        <f t="shared" si="18"/>
        <v>*</v>
      </c>
      <c r="AV66" s="61" t="str">
        <f t="shared" si="18"/>
        <v>*</v>
      </c>
      <c r="AW66" s="61" t="str">
        <f t="shared" si="18"/>
        <v>*</v>
      </c>
      <c r="AX66" s="61" t="str">
        <f t="shared" si="18"/>
        <v>*</v>
      </c>
      <c r="AY66" s="61" t="str">
        <f t="shared" si="18"/>
        <v>*</v>
      </c>
      <c r="AZ66" s="61" t="str">
        <f t="shared" si="18"/>
        <v>*</v>
      </c>
    </row>
    <row r="67" spans="1:52" x14ac:dyDescent="0.25">
      <c r="B67" s="59"/>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row>
    <row r="68" spans="1:52" x14ac:dyDescent="0.25">
      <c r="B68" s="59" t="s">
        <v>25</v>
      </c>
      <c r="C68" s="61" t="str">
        <f>IF(C$64&lt;&gt;"*", NA(), IF(C$62&lt;&gt;"*", SQRT($C$110^2 + $C$110^2/$C$113 + (C$63^2-$C$115^2)*$D$109^2 + 2*$C$114*(C$63-$C$115)*$C$111*$D$108*$D$109), "*"))</f>
        <v>*</v>
      </c>
      <c r="D68" s="61" t="str">
        <f t="shared" ref="D68:AZ68" si="19">IF(D$64&lt;&gt;"*", NA(), IF(D$62&lt;&gt;"*", SQRT($C$110^2 + $C$110^2/$C$113 + (D$63^2-$C$115^2)*$D$109^2 + 2*$C$114*(D$63-$C$115)*$C$111*$D$108*$D$109), "*"))</f>
        <v>*</v>
      </c>
      <c r="E68" s="61" t="str">
        <f t="shared" si="19"/>
        <v>*</v>
      </c>
      <c r="F68" s="61" t="str">
        <f t="shared" si="19"/>
        <v>*</v>
      </c>
      <c r="G68" s="61" t="str">
        <f t="shared" si="19"/>
        <v>*</v>
      </c>
      <c r="H68" s="61" t="str">
        <f t="shared" si="19"/>
        <v>*</v>
      </c>
      <c r="I68" s="61" t="str">
        <f t="shared" si="19"/>
        <v>*</v>
      </c>
      <c r="J68" s="61" t="str">
        <f t="shared" si="19"/>
        <v>*</v>
      </c>
      <c r="K68" s="61" t="str">
        <f t="shared" si="19"/>
        <v>*</v>
      </c>
      <c r="L68" s="61" t="str">
        <f t="shared" si="19"/>
        <v>*</v>
      </c>
      <c r="M68" s="61" t="str">
        <f t="shared" si="19"/>
        <v>*</v>
      </c>
      <c r="N68" s="61" t="str">
        <f t="shared" si="19"/>
        <v>*</v>
      </c>
      <c r="O68" s="61" t="str">
        <f t="shared" si="19"/>
        <v>*</v>
      </c>
      <c r="P68" s="61" t="str">
        <f t="shared" si="19"/>
        <v>*</v>
      </c>
      <c r="Q68" s="61" t="str">
        <f t="shared" si="19"/>
        <v>*</v>
      </c>
      <c r="R68" s="61" t="str">
        <f t="shared" si="19"/>
        <v>*</v>
      </c>
      <c r="S68" s="61" t="str">
        <f t="shared" si="19"/>
        <v>*</v>
      </c>
      <c r="T68" s="61" t="str">
        <f t="shared" si="19"/>
        <v>*</v>
      </c>
      <c r="U68" s="61" t="str">
        <f t="shared" si="19"/>
        <v>*</v>
      </c>
      <c r="V68" s="61" t="str">
        <f t="shared" si="19"/>
        <v>*</v>
      </c>
      <c r="W68" s="61" t="str">
        <f t="shared" si="19"/>
        <v>*</v>
      </c>
      <c r="X68" s="61" t="str">
        <f t="shared" si="19"/>
        <v>*</v>
      </c>
      <c r="Y68" s="61" t="str">
        <f t="shared" si="19"/>
        <v>*</v>
      </c>
      <c r="Z68" s="61" t="str">
        <f t="shared" si="19"/>
        <v>*</v>
      </c>
      <c r="AA68" s="61" t="str">
        <f t="shared" si="19"/>
        <v>*</v>
      </c>
      <c r="AB68" s="61" t="str">
        <f t="shared" si="19"/>
        <v>*</v>
      </c>
      <c r="AC68" s="61" t="str">
        <f t="shared" si="19"/>
        <v>*</v>
      </c>
      <c r="AD68" s="61" t="str">
        <f t="shared" si="19"/>
        <v>*</v>
      </c>
      <c r="AE68" s="61" t="str">
        <f t="shared" si="19"/>
        <v>*</v>
      </c>
      <c r="AF68" s="61" t="str">
        <f t="shared" si="19"/>
        <v>*</v>
      </c>
      <c r="AG68" s="61" t="str">
        <f t="shared" si="19"/>
        <v>*</v>
      </c>
      <c r="AH68" s="61" t="str">
        <f t="shared" si="19"/>
        <v>*</v>
      </c>
      <c r="AI68" s="61" t="str">
        <f t="shared" si="19"/>
        <v>*</v>
      </c>
      <c r="AJ68" s="61" t="str">
        <f t="shared" si="19"/>
        <v>*</v>
      </c>
      <c r="AK68" s="61" t="str">
        <f t="shared" si="19"/>
        <v>*</v>
      </c>
      <c r="AL68" s="61" t="str">
        <f t="shared" si="19"/>
        <v>*</v>
      </c>
      <c r="AM68" s="61" t="str">
        <f t="shared" si="19"/>
        <v>*</v>
      </c>
      <c r="AN68" s="61" t="str">
        <f t="shared" si="19"/>
        <v>*</v>
      </c>
      <c r="AO68" s="61" t="str">
        <f t="shared" si="19"/>
        <v>*</v>
      </c>
      <c r="AP68" s="61" t="str">
        <f t="shared" si="19"/>
        <v>*</v>
      </c>
      <c r="AQ68" s="61" t="str">
        <f t="shared" si="19"/>
        <v>*</v>
      </c>
      <c r="AR68" s="61" t="str">
        <f t="shared" si="19"/>
        <v>*</v>
      </c>
      <c r="AS68" s="61" t="str">
        <f t="shared" si="19"/>
        <v>*</v>
      </c>
      <c r="AT68" s="61" t="str">
        <f t="shared" si="19"/>
        <v>*</v>
      </c>
      <c r="AU68" s="61" t="str">
        <f t="shared" si="19"/>
        <v>*</v>
      </c>
      <c r="AV68" s="61" t="str">
        <f t="shared" si="19"/>
        <v>*</v>
      </c>
      <c r="AW68" s="61" t="str">
        <f t="shared" si="19"/>
        <v>*</v>
      </c>
      <c r="AX68" s="61" t="str">
        <f t="shared" si="19"/>
        <v>*</v>
      </c>
      <c r="AY68" s="61" t="str">
        <f t="shared" si="19"/>
        <v>*</v>
      </c>
      <c r="AZ68" s="61" t="str">
        <f t="shared" si="19"/>
        <v>*</v>
      </c>
    </row>
    <row r="69" spans="1:52" x14ac:dyDescent="0.25">
      <c r="B69" s="59"/>
      <c r="C69" s="61"/>
      <c r="D69" s="61"/>
      <c r="E69" s="61"/>
      <c r="F69" s="61"/>
      <c r="G69" s="61"/>
      <c r="H69" s="61"/>
      <c r="I69" s="61"/>
      <c r="J69" s="61"/>
      <c r="K69" s="61"/>
      <c r="L69" s="61"/>
      <c r="M69" s="61"/>
      <c r="N69" s="61"/>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row>
    <row r="70" spans="1:52" x14ac:dyDescent="0.25">
      <c r="A70" s="26" t="s">
        <v>26</v>
      </c>
      <c r="B70" s="59"/>
      <c r="C70" s="61"/>
      <c r="D70" s="61"/>
      <c r="E70" s="61"/>
      <c r="F70" s="61"/>
      <c r="G70" s="61"/>
      <c r="H70" s="61"/>
      <c r="I70" s="61"/>
      <c r="J70" s="61"/>
      <c r="K70" s="61"/>
      <c r="L70" s="61"/>
      <c r="M70" s="61"/>
      <c r="N70" s="61"/>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row>
    <row r="71" spans="1:52" x14ac:dyDescent="0.25">
      <c r="B71" s="64">
        <v>2.5000000000000001E-2</v>
      </c>
      <c r="C71" s="63" t="str">
        <f t="shared" ref="C71:R77" si="20">IF(C$64&lt;&gt;"*", NA(), IF(C$65&lt;&gt;"*", C$65+_xlfn.T.INV($B71, $C$113-2)*C$68, "*"))</f>
        <v>*</v>
      </c>
      <c r="D71" s="63" t="str">
        <f t="shared" si="20"/>
        <v>*</v>
      </c>
      <c r="E71" s="63" t="str">
        <f t="shared" si="20"/>
        <v>*</v>
      </c>
      <c r="F71" s="63" t="str">
        <f t="shared" si="20"/>
        <v>*</v>
      </c>
      <c r="G71" s="63" t="str">
        <f t="shared" si="20"/>
        <v>*</v>
      </c>
      <c r="H71" s="63" t="str">
        <f t="shared" si="20"/>
        <v>*</v>
      </c>
      <c r="I71" s="63" t="str">
        <f t="shared" si="20"/>
        <v>*</v>
      </c>
      <c r="J71" s="63" t="str">
        <f t="shared" si="20"/>
        <v>*</v>
      </c>
      <c r="K71" s="63" t="str">
        <f t="shared" si="20"/>
        <v>*</v>
      </c>
      <c r="L71" s="63" t="str">
        <f t="shared" si="20"/>
        <v>*</v>
      </c>
      <c r="M71" s="63" t="str">
        <f t="shared" si="20"/>
        <v>*</v>
      </c>
      <c r="N71" s="63" t="str">
        <f t="shared" si="20"/>
        <v>*</v>
      </c>
      <c r="O71" s="63" t="str">
        <f t="shared" si="20"/>
        <v>*</v>
      </c>
      <c r="P71" s="63" t="str">
        <f t="shared" si="20"/>
        <v>*</v>
      </c>
      <c r="Q71" s="63" t="str">
        <f t="shared" si="20"/>
        <v>*</v>
      </c>
      <c r="R71" s="63" t="str">
        <f t="shared" si="20"/>
        <v>*</v>
      </c>
      <c r="S71" s="63" t="str">
        <f t="shared" ref="S71:AH77" si="21">IF(S$64&lt;&gt;"*", NA(), IF(S$65&lt;&gt;"*", S$65+_xlfn.T.INV($B71, $C$113-2)*S$68, "*"))</f>
        <v>*</v>
      </c>
      <c r="T71" s="63" t="str">
        <f t="shared" si="21"/>
        <v>*</v>
      </c>
      <c r="U71" s="63" t="str">
        <f t="shared" si="21"/>
        <v>*</v>
      </c>
      <c r="V71" s="63" t="str">
        <f t="shared" si="21"/>
        <v>*</v>
      </c>
      <c r="W71" s="63" t="str">
        <f t="shared" si="21"/>
        <v>*</v>
      </c>
      <c r="X71" s="63" t="str">
        <f t="shared" si="21"/>
        <v>*</v>
      </c>
      <c r="Y71" s="63" t="str">
        <f t="shared" si="21"/>
        <v>*</v>
      </c>
      <c r="Z71" s="63" t="str">
        <f t="shared" si="21"/>
        <v>*</v>
      </c>
      <c r="AA71" s="63" t="str">
        <f t="shared" si="21"/>
        <v>*</v>
      </c>
      <c r="AB71" s="63" t="str">
        <f t="shared" si="21"/>
        <v>*</v>
      </c>
      <c r="AC71" s="63" t="str">
        <f t="shared" si="21"/>
        <v>*</v>
      </c>
      <c r="AD71" s="63" t="str">
        <f t="shared" si="21"/>
        <v>*</v>
      </c>
      <c r="AE71" s="63" t="str">
        <f t="shared" si="21"/>
        <v>*</v>
      </c>
      <c r="AF71" s="63" t="str">
        <f t="shared" si="21"/>
        <v>*</v>
      </c>
      <c r="AG71" s="63" t="str">
        <f t="shared" si="21"/>
        <v>*</v>
      </c>
      <c r="AH71" s="63" t="str">
        <f t="shared" si="21"/>
        <v>*</v>
      </c>
      <c r="AI71" s="63" t="str">
        <f t="shared" ref="AI71:AX77" si="22">IF(AI$64&lt;&gt;"*", NA(), IF(AI$65&lt;&gt;"*", AI$65+_xlfn.T.INV($B71, $C$113-2)*AI$68, "*"))</f>
        <v>*</v>
      </c>
      <c r="AJ71" s="63" t="str">
        <f t="shared" si="22"/>
        <v>*</v>
      </c>
      <c r="AK71" s="63" t="str">
        <f t="shared" si="22"/>
        <v>*</v>
      </c>
      <c r="AL71" s="63" t="str">
        <f t="shared" si="22"/>
        <v>*</v>
      </c>
      <c r="AM71" s="63" t="str">
        <f t="shared" si="22"/>
        <v>*</v>
      </c>
      <c r="AN71" s="63" t="str">
        <f t="shared" si="22"/>
        <v>*</v>
      </c>
      <c r="AO71" s="63" t="str">
        <f t="shared" si="22"/>
        <v>*</v>
      </c>
      <c r="AP71" s="63" t="str">
        <f t="shared" si="22"/>
        <v>*</v>
      </c>
      <c r="AQ71" s="63" t="str">
        <f t="shared" si="22"/>
        <v>*</v>
      </c>
      <c r="AR71" s="63" t="str">
        <f t="shared" si="22"/>
        <v>*</v>
      </c>
      <c r="AS71" s="63" t="str">
        <f t="shared" si="22"/>
        <v>*</v>
      </c>
      <c r="AT71" s="63" t="str">
        <f t="shared" si="22"/>
        <v>*</v>
      </c>
      <c r="AU71" s="63" t="str">
        <f t="shared" si="22"/>
        <v>*</v>
      </c>
      <c r="AV71" s="63" t="str">
        <f t="shared" si="22"/>
        <v>*</v>
      </c>
      <c r="AW71" s="63" t="str">
        <f t="shared" si="22"/>
        <v>*</v>
      </c>
      <c r="AX71" s="63" t="str">
        <f t="shared" si="22"/>
        <v>*</v>
      </c>
      <c r="AY71" s="63" t="str">
        <f t="shared" ref="AY71:AZ77" si="23">IF(AY$64&lt;&gt;"*", NA(), IF(AY$65&lt;&gt;"*", AY$65+_xlfn.T.INV($B71, $C$113-2)*AY$68, "*"))</f>
        <v>*</v>
      </c>
      <c r="AZ71" s="63" t="str">
        <f t="shared" si="23"/>
        <v>*</v>
      </c>
    </row>
    <row r="72" spans="1:52" x14ac:dyDescent="0.25">
      <c r="B72" s="64">
        <v>0.05</v>
      </c>
      <c r="C72" s="63" t="str">
        <f t="shared" si="20"/>
        <v>*</v>
      </c>
      <c r="D72" s="63" t="str">
        <f t="shared" si="20"/>
        <v>*</v>
      </c>
      <c r="E72" s="63" t="str">
        <f t="shared" si="20"/>
        <v>*</v>
      </c>
      <c r="F72" s="63" t="str">
        <f t="shared" si="20"/>
        <v>*</v>
      </c>
      <c r="G72" s="63" t="str">
        <f t="shared" si="20"/>
        <v>*</v>
      </c>
      <c r="H72" s="63" t="str">
        <f t="shared" si="20"/>
        <v>*</v>
      </c>
      <c r="I72" s="63" t="str">
        <f t="shared" si="20"/>
        <v>*</v>
      </c>
      <c r="J72" s="63" t="str">
        <f t="shared" si="20"/>
        <v>*</v>
      </c>
      <c r="K72" s="63" t="str">
        <f t="shared" si="20"/>
        <v>*</v>
      </c>
      <c r="L72" s="63" t="str">
        <f t="shared" si="20"/>
        <v>*</v>
      </c>
      <c r="M72" s="63" t="str">
        <f t="shared" si="20"/>
        <v>*</v>
      </c>
      <c r="N72" s="63" t="str">
        <f t="shared" si="20"/>
        <v>*</v>
      </c>
      <c r="O72" s="63" t="str">
        <f t="shared" si="20"/>
        <v>*</v>
      </c>
      <c r="P72" s="63" t="str">
        <f t="shared" si="20"/>
        <v>*</v>
      </c>
      <c r="Q72" s="63" t="str">
        <f t="shared" si="20"/>
        <v>*</v>
      </c>
      <c r="R72" s="63" t="str">
        <f t="shared" si="20"/>
        <v>*</v>
      </c>
      <c r="S72" s="63" t="str">
        <f t="shared" si="21"/>
        <v>*</v>
      </c>
      <c r="T72" s="63" t="str">
        <f t="shared" si="21"/>
        <v>*</v>
      </c>
      <c r="U72" s="63" t="str">
        <f t="shared" si="21"/>
        <v>*</v>
      </c>
      <c r="V72" s="63" t="str">
        <f t="shared" si="21"/>
        <v>*</v>
      </c>
      <c r="W72" s="63" t="str">
        <f t="shared" si="21"/>
        <v>*</v>
      </c>
      <c r="X72" s="63" t="str">
        <f t="shared" si="21"/>
        <v>*</v>
      </c>
      <c r="Y72" s="63" t="str">
        <f t="shared" si="21"/>
        <v>*</v>
      </c>
      <c r="Z72" s="63" t="str">
        <f t="shared" si="21"/>
        <v>*</v>
      </c>
      <c r="AA72" s="63" t="str">
        <f t="shared" si="21"/>
        <v>*</v>
      </c>
      <c r="AB72" s="63" t="str">
        <f t="shared" si="21"/>
        <v>*</v>
      </c>
      <c r="AC72" s="63" t="str">
        <f t="shared" si="21"/>
        <v>*</v>
      </c>
      <c r="AD72" s="63" t="str">
        <f t="shared" si="21"/>
        <v>*</v>
      </c>
      <c r="AE72" s="63" t="str">
        <f t="shared" si="21"/>
        <v>*</v>
      </c>
      <c r="AF72" s="63" t="str">
        <f t="shared" si="21"/>
        <v>*</v>
      </c>
      <c r="AG72" s="63" t="str">
        <f t="shared" si="21"/>
        <v>*</v>
      </c>
      <c r="AH72" s="63" t="str">
        <f t="shared" si="21"/>
        <v>*</v>
      </c>
      <c r="AI72" s="63" t="str">
        <f t="shared" si="22"/>
        <v>*</v>
      </c>
      <c r="AJ72" s="63" t="str">
        <f t="shared" si="22"/>
        <v>*</v>
      </c>
      <c r="AK72" s="63" t="str">
        <f t="shared" si="22"/>
        <v>*</v>
      </c>
      <c r="AL72" s="63" t="str">
        <f t="shared" si="22"/>
        <v>*</v>
      </c>
      <c r="AM72" s="63" t="str">
        <f t="shared" si="22"/>
        <v>*</v>
      </c>
      <c r="AN72" s="63" t="str">
        <f t="shared" si="22"/>
        <v>*</v>
      </c>
      <c r="AO72" s="63" t="str">
        <f t="shared" si="22"/>
        <v>*</v>
      </c>
      <c r="AP72" s="63" t="str">
        <f t="shared" si="22"/>
        <v>*</v>
      </c>
      <c r="AQ72" s="63" t="str">
        <f t="shared" si="22"/>
        <v>*</v>
      </c>
      <c r="AR72" s="63" t="str">
        <f t="shared" si="22"/>
        <v>*</v>
      </c>
      <c r="AS72" s="63" t="str">
        <f t="shared" si="22"/>
        <v>*</v>
      </c>
      <c r="AT72" s="63" t="str">
        <f t="shared" si="22"/>
        <v>*</v>
      </c>
      <c r="AU72" s="63" t="str">
        <f t="shared" si="22"/>
        <v>*</v>
      </c>
      <c r="AV72" s="63" t="str">
        <f t="shared" si="22"/>
        <v>*</v>
      </c>
      <c r="AW72" s="63" t="str">
        <f t="shared" si="22"/>
        <v>*</v>
      </c>
      <c r="AX72" s="63" t="str">
        <f t="shared" si="22"/>
        <v>*</v>
      </c>
      <c r="AY72" s="63" t="str">
        <f t="shared" si="23"/>
        <v>*</v>
      </c>
      <c r="AZ72" s="63" t="str">
        <f t="shared" si="23"/>
        <v>*</v>
      </c>
    </row>
    <row r="73" spans="1:52" x14ac:dyDescent="0.25">
      <c r="B73" s="64">
        <v>0.25</v>
      </c>
      <c r="C73" s="63" t="str">
        <f t="shared" si="20"/>
        <v>*</v>
      </c>
      <c r="D73" s="63" t="str">
        <f t="shared" si="20"/>
        <v>*</v>
      </c>
      <c r="E73" s="63" t="str">
        <f t="shared" si="20"/>
        <v>*</v>
      </c>
      <c r="F73" s="63" t="str">
        <f t="shared" si="20"/>
        <v>*</v>
      </c>
      <c r="G73" s="63" t="str">
        <f t="shared" si="20"/>
        <v>*</v>
      </c>
      <c r="H73" s="63" t="str">
        <f t="shared" si="20"/>
        <v>*</v>
      </c>
      <c r="I73" s="63" t="str">
        <f t="shared" si="20"/>
        <v>*</v>
      </c>
      <c r="J73" s="63" t="str">
        <f t="shared" si="20"/>
        <v>*</v>
      </c>
      <c r="K73" s="63" t="str">
        <f t="shared" si="20"/>
        <v>*</v>
      </c>
      <c r="L73" s="63" t="str">
        <f t="shared" si="20"/>
        <v>*</v>
      </c>
      <c r="M73" s="63" t="str">
        <f t="shared" si="20"/>
        <v>*</v>
      </c>
      <c r="N73" s="63" t="str">
        <f t="shared" si="20"/>
        <v>*</v>
      </c>
      <c r="O73" s="63" t="str">
        <f t="shared" si="20"/>
        <v>*</v>
      </c>
      <c r="P73" s="63" t="str">
        <f t="shared" si="20"/>
        <v>*</v>
      </c>
      <c r="Q73" s="63" t="str">
        <f t="shared" si="20"/>
        <v>*</v>
      </c>
      <c r="R73" s="63" t="str">
        <f t="shared" si="20"/>
        <v>*</v>
      </c>
      <c r="S73" s="63" t="str">
        <f t="shared" si="21"/>
        <v>*</v>
      </c>
      <c r="T73" s="63" t="str">
        <f t="shared" si="21"/>
        <v>*</v>
      </c>
      <c r="U73" s="63" t="str">
        <f t="shared" si="21"/>
        <v>*</v>
      </c>
      <c r="V73" s="63" t="str">
        <f t="shared" si="21"/>
        <v>*</v>
      </c>
      <c r="W73" s="63" t="str">
        <f t="shared" si="21"/>
        <v>*</v>
      </c>
      <c r="X73" s="63" t="str">
        <f t="shared" si="21"/>
        <v>*</v>
      </c>
      <c r="Y73" s="63" t="str">
        <f t="shared" si="21"/>
        <v>*</v>
      </c>
      <c r="Z73" s="63" t="str">
        <f t="shared" si="21"/>
        <v>*</v>
      </c>
      <c r="AA73" s="63" t="str">
        <f t="shared" si="21"/>
        <v>*</v>
      </c>
      <c r="AB73" s="63" t="str">
        <f t="shared" si="21"/>
        <v>*</v>
      </c>
      <c r="AC73" s="63" t="str">
        <f t="shared" si="21"/>
        <v>*</v>
      </c>
      <c r="AD73" s="63" t="str">
        <f t="shared" si="21"/>
        <v>*</v>
      </c>
      <c r="AE73" s="63" t="str">
        <f t="shared" si="21"/>
        <v>*</v>
      </c>
      <c r="AF73" s="63" t="str">
        <f t="shared" si="21"/>
        <v>*</v>
      </c>
      <c r="AG73" s="63" t="str">
        <f t="shared" si="21"/>
        <v>*</v>
      </c>
      <c r="AH73" s="63" t="str">
        <f t="shared" si="21"/>
        <v>*</v>
      </c>
      <c r="AI73" s="63" t="str">
        <f t="shared" si="22"/>
        <v>*</v>
      </c>
      <c r="AJ73" s="63" t="str">
        <f t="shared" si="22"/>
        <v>*</v>
      </c>
      <c r="AK73" s="63" t="str">
        <f t="shared" si="22"/>
        <v>*</v>
      </c>
      <c r="AL73" s="63" t="str">
        <f t="shared" si="22"/>
        <v>*</v>
      </c>
      <c r="AM73" s="63" t="str">
        <f t="shared" si="22"/>
        <v>*</v>
      </c>
      <c r="AN73" s="63" t="str">
        <f t="shared" si="22"/>
        <v>*</v>
      </c>
      <c r="AO73" s="63" t="str">
        <f t="shared" si="22"/>
        <v>*</v>
      </c>
      <c r="AP73" s="63" t="str">
        <f t="shared" si="22"/>
        <v>*</v>
      </c>
      <c r="AQ73" s="63" t="str">
        <f t="shared" si="22"/>
        <v>*</v>
      </c>
      <c r="AR73" s="63" t="str">
        <f t="shared" si="22"/>
        <v>*</v>
      </c>
      <c r="AS73" s="63" t="str">
        <f t="shared" si="22"/>
        <v>*</v>
      </c>
      <c r="AT73" s="63" t="str">
        <f t="shared" si="22"/>
        <v>*</v>
      </c>
      <c r="AU73" s="63" t="str">
        <f t="shared" si="22"/>
        <v>*</v>
      </c>
      <c r="AV73" s="63" t="str">
        <f t="shared" si="22"/>
        <v>*</v>
      </c>
      <c r="AW73" s="63" t="str">
        <f t="shared" si="22"/>
        <v>*</v>
      </c>
      <c r="AX73" s="63" t="str">
        <f t="shared" si="22"/>
        <v>*</v>
      </c>
      <c r="AY73" s="63" t="str">
        <f t="shared" si="23"/>
        <v>*</v>
      </c>
      <c r="AZ73" s="63" t="str">
        <f t="shared" si="23"/>
        <v>*</v>
      </c>
    </row>
    <row r="74" spans="1:52" x14ac:dyDescent="0.25">
      <c r="B74" s="65">
        <v>0.5</v>
      </c>
      <c r="C74" s="66" t="str">
        <f t="shared" si="20"/>
        <v>*</v>
      </c>
      <c r="D74" s="66" t="str">
        <f t="shared" si="20"/>
        <v>*</v>
      </c>
      <c r="E74" s="66" t="str">
        <f t="shared" si="20"/>
        <v>*</v>
      </c>
      <c r="F74" s="66" t="str">
        <f t="shared" si="20"/>
        <v>*</v>
      </c>
      <c r="G74" s="66" t="str">
        <f t="shared" si="20"/>
        <v>*</v>
      </c>
      <c r="H74" s="66" t="str">
        <f t="shared" si="20"/>
        <v>*</v>
      </c>
      <c r="I74" s="66" t="str">
        <f t="shared" si="20"/>
        <v>*</v>
      </c>
      <c r="J74" s="66" t="str">
        <f t="shared" si="20"/>
        <v>*</v>
      </c>
      <c r="K74" s="66" t="str">
        <f t="shared" si="20"/>
        <v>*</v>
      </c>
      <c r="L74" s="66" t="str">
        <f t="shared" si="20"/>
        <v>*</v>
      </c>
      <c r="M74" s="66" t="str">
        <f t="shared" si="20"/>
        <v>*</v>
      </c>
      <c r="N74" s="66" t="str">
        <f t="shared" si="20"/>
        <v>*</v>
      </c>
      <c r="O74" s="66" t="str">
        <f t="shared" si="20"/>
        <v>*</v>
      </c>
      <c r="P74" s="66" t="str">
        <f t="shared" si="20"/>
        <v>*</v>
      </c>
      <c r="Q74" s="66" t="str">
        <f t="shared" si="20"/>
        <v>*</v>
      </c>
      <c r="R74" s="66" t="str">
        <f t="shared" si="20"/>
        <v>*</v>
      </c>
      <c r="S74" s="66" t="str">
        <f t="shared" si="21"/>
        <v>*</v>
      </c>
      <c r="T74" s="66" t="str">
        <f t="shared" si="21"/>
        <v>*</v>
      </c>
      <c r="U74" s="66" t="str">
        <f t="shared" si="21"/>
        <v>*</v>
      </c>
      <c r="V74" s="66" t="str">
        <f t="shared" si="21"/>
        <v>*</v>
      </c>
      <c r="W74" s="66" t="str">
        <f t="shared" si="21"/>
        <v>*</v>
      </c>
      <c r="X74" s="66" t="str">
        <f t="shared" si="21"/>
        <v>*</v>
      </c>
      <c r="Y74" s="66" t="str">
        <f t="shared" si="21"/>
        <v>*</v>
      </c>
      <c r="Z74" s="66" t="str">
        <f t="shared" si="21"/>
        <v>*</v>
      </c>
      <c r="AA74" s="66" t="str">
        <f t="shared" si="21"/>
        <v>*</v>
      </c>
      <c r="AB74" s="66" t="str">
        <f t="shared" si="21"/>
        <v>*</v>
      </c>
      <c r="AC74" s="66" t="str">
        <f t="shared" si="21"/>
        <v>*</v>
      </c>
      <c r="AD74" s="66" t="str">
        <f t="shared" si="21"/>
        <v>*</v>
      </c>
      <c r="AE74" s="66" t="str">
        <f t="shared" si="21"/>
        <v>*</v>
      </c>
      <c r="AF74" s="66" t="str">
        <f t="shared" si="21"/>
        <v>*</v>
      </c>
      <c r="AG74" s="66" t="str">
        <f t="shared" si="21"/>
        <v>*</v>
      </c>
      <c r="AH74" s="66" t="str">
        <f t="shared" si="21"/>
        <v>*</v>
      </c>
      <c r="AI74" s="66" t="str">
        <f t="shared" si="22"/>
        <v>*</v>
      </c>
      <c r="AJ74" s="66" t="str">
        <f t="shared" si="22"/>
        <v>*</v>
      </c>
      <c r="AK74" s="66" t="str">
        <f t="shared" si="22"/>
        <v>*</v>
      </c>
      <c r="AL74" s="66" t="str">
        <f t="shared" si="22"/>
        <v>*</v>
      </c>
      <c r="AM74" s="66" t="str">
        <f t="shared" si="22"/>
        <v>*</v>
      </c>
      <c r="AN74" s="66" t="str">
        <f t="shared" si="22"/>
        <v>*</v>
      </c>
      <c r="AO74" s="66" t="str">
        <f t="shared" si="22"/>
        <v>*</v>
      </c>
      <c r="AP74" s="66" t="str">
        <f t="shared" si="22"/>
        <v>*</v>
      </c>
      <c r="AQ74" s="66" t="str">
        <f t="shared" si="22"/>
        <v>*</v>
      </c>
      <c r="AR74" s="66" t="str">
        <f t="shared" si="22"/>
        <v>*</v>
      </c>
      <c r="AS74" s="66" t="str">
        <f t="shared" si="22"/>
        <v>*</v>
      </c>
      <c r="AT74" s="66" t="str">
        <f t="shared" si="22"/>
        <v>*</v>
      </c>
      <c r="AU74" s="66" t="str">
        <f t="shared" si="22"/>
        <v>*</v>
      </c>
      <c r="AV74" s="66" t="str">
        <f t="shared" si="22"/>
        <v>*</v>
      </c>
      <c r="AW74" s="66" t="str">
        <f t="shared" si="22"/>
        <v>*</v>
      </c>
      <c r="AX74" s="66" t="str">
        <f t="shared" si="22"/>
        <v>*</v>
      </c>
      <c r="AY74" s="66" t="str">
        <f t="shared" si="23"/>
        <v>*</v>
      </c>
      <c r="AZ74" s="66" t="str">
        <f t="shared" si="23"/>
        <v>*</v>
      </c>
    </row>
    <row r="75" spans="1:52" x14ac:dyDescent="0.25">
      <c r="B75" s="64">
        <v>0.75</v>
      </c>
      <c r="C75" s="63" t="str">
        <f t="shared" si="20"/>
        <v>*</v>
      </c>
      <c r="D75" s="63" t="str">
        <f t="shared" si="20"/>
        <v>*</v>
      </c>
      <c r="E75" s="63" t="str">
        <f t="shared" si="20"/>
        <v>*</v>
      </c>
      <c r="F75" s="63" t="str">
        <f t="shared" si="20"/>
        <v>*</v>
      </c>
      <c r="G75" s="63" t="str">
        <f t="shared" si="20"/>
        <v>*</v>
      </c>
      <c r="H75" s="63" t="str">
        <f t="shared" si="20"/>
        <v>*</v>
      </c>
      <c r="I75" s="63" t="str">
        <f t="shared" si="20"/>
        <v>*</v>
      </c>
      <c r="J75" s="63" t="str">
        <f t="shared" si="20"/>
        <v>*</v>
      </c>
      <c r="K75" s="63" t="str">
        <f t="shared" si="20"/>
        <v>*</v>
      </c>
      <c r="L75" s="63" t="str">
        <f t="shared" si="20"/>
        <v>*</v>
      </c>
      <c r="M75" s="63" t="str">
        <f t="shared" si="20"/>
        <v>*</v>
      </c>
      <c r="N75" s="63" t="str">
        <f t="shared" si="20"/>
        <v>*</v>
      </c>
      <c r="O75" s="63" t="str">
        <f t="shared" si="20"/>
        <v>*</v>
      </c>
      <c r="P75" s="63" t="str">
        <f t="shared" si="20"/>
        <v>*</v>
      </c>
      <c r="Q75" s="63" t="str">
        <f t="shared" si="20"/>
        <v>*</v>
      </c>
      <c r="R75" s="63" t="str">
        <f t="shared" si="20"/>
        <v>*</v>
      </c>
      <c r="S75" s="63" t="str">
        <f t="shared" si="21"/>
        <v>*</v>
      </c>
      <c r="T75" s="63" t="str">
        <f t="shared" si="21"/>
        <v>*</v>
      </c>
      <c r="U75" s="63" t="str">
        <f t="shared" si="21"/>
        <v>*</v>
      </c>
      <c r="V75" s="63" t="str">
        <f t="shared" si="21"/>
        <v>*</v>
      </c>
      <c r="W75" s="63" t="str">
        <f t="shared" si="21"/>
        <v>*</v>
      </c>
      <c r="X75" s="63" t="str">
        <f t="shared" si="21"/>
        <v>*</v>
      </c>
      <c r="Y75" s="63" t="str">
        <f t="shared" si="21"/>
        <v>*</v>
      </c>
      <c r="Z75" s="63" t="str">
        <f t="shared" si="21"/>
        <v>*</v>
      </c>
      <c r="AA75" s="63" t="str">
        <f t="shared" si="21"/>
        <v>*</v>
      </c>
      <c r="AB75" s="63" t="str">
        <f t="shared" si="21"/>
        <v>*</v>
      </c>
      <c r="AC75" s="63" t="str">
        <f t="shared" si="21"/>
        <v>*</v>
      </c>
      <c r="AD75" s="63" t="str">
        <f t="shared" si="21"/>
        <v>*</v>
      </c>
      <c r="AE75" s="63" t="str">
        <f t="shared" si="21"/>
        <v>*</v>
      </c>
      <c r="AF75" s="63" t="str">
        <f t="shared" si="21"/>
        <v>*</v>
      </c>
      <c r="AG75" s="63" t="str">
        <f t="shared" si="21"/>
        <v>*</v>
      </c>
      <c r="AH75" s="63" t="str">
        <f t="shared" si="21"/>
        <v>*</v>
      </c>
      <c r="AI75" s="63" t="str">
        <f t="shared" si="22"/>
        <v>*</v>
      </c>
      <c r="AJ75" s="63" t="str">
        <f t="shared" si="22"/>
        <v>*</v>
      </c>
      <c r="AK75" s="63" t="str">
        <f t="shared" si="22"/>
        <v>*</v>
      </c>
      <c r="AL75" s="63" t="str">
        <f t="shared" si="22"/>
        <v>*</v>
      </c>
      <c r="AM75" s="63" t="str">
        <f t="shared" si="22"/>
        <v>*</v>
      </c>
      <c r="AN75" s="63" t="str">
        <f t="shared" si="22"/>
        <v>*</v>
      </c>
      <c r="AO75" s="63" t="str">
        <f t="shared" si="22"/>
        <v>*</v>
      </c>
      <c r="AP75" s="63" t="str">
        <f t="shared" si="22"/>
        <v>*</v>
      </c>
      <c r="AQ75" s="63" t="str">
        <f t="shared" si="22"/>
        <v>*</v>
      </c>
      <c r="AR75" s="63" t="str">
        <f t="shared" si="22"/>
        <v>*</v>
      </c>
      <c r="AS75" s="63" t="str">
        <f t="shared" si="22"/>
        <v>*</v>
      </c>
      <c r="AT75" s="63" t="str">
        <f t="shared" si="22"/>
        <v>*</v>
      </c>
      <c r="AU75" s="63" t="str">
        <f t="shared" si="22"/>
        <v>*</v>
      </c>
      <c r="AV75" s="63" t="str">
        <f t="shared" si="22"/>
        <v>*</v>
      </c>
      <c r="AW75" s="63" t="str">
        <f t="shared" si="22"/>
        <v>*</v>
      </c>
      <c r="AX75" s="63" t="str">
        <f t="shared" si="22"/>
        <v>*</v>
      </c>
      <c r="AY75" s="63" t="str">
        <f t="shared" si="23"/>
        <v>*</v>
      </c>
      <c r="AZ75" s="63" t="str">
        <f t="shared" si="23"/>
        <v>*</v>
      </c>
    </row>
    <row r="76" spans="1:52" x14ac:dyDescent="0.25">
      <c r="B76" s="64">
        <v>0.95</v>
      </c>
      <c r="C76" s="63" t="str">
        <f t="shared" si="20"/>
        <v>*</v>
      </c>
      <c r="D76" s="63" t="str">
        <f t="shared" si="20"/>
        <v>*</v>
      </c>
      <c r="E76" s="63" t="str">
        <f t="shared" si="20"/>
        <v>*</v>
      </c>
      <c r="F76" s="63" t="str">
        <f t="shared" si="20"/>
        <v>*</v>
      </c>
      <c r="G76" s="63" t="str">
        <f t="shared" si="20"/>
        <v>*</v>
      </c>
      <c r="H76" s="63" t="str">
        <f t="shared" si="20"/>
        <v>*</v>
      </c>
      <c r="I76" s="63" t="str">
        <f t="shared" si="20"/>
        <v>*</v>
      </c>
      <c r="J76" s="63" t="str">
        <f t="shared" si="20"/>
        <v>*</v>
      </c>
      <c r="K76" s="63" t="str">
        <f t="shared" si="20"/>
        <v>*</v>
      </c>
      <c r="L76" s="63" t="str">
        <f t="shared" si="20"/>
        <v>*</v>
      </c>
      <c r="M76" s="63" t="str">
        <f t="shared" si="20"/>
        <v>*</v>
      </c>
      <c r="N76" s="63" t="str">
        <f t="shared" si="20"/>
        <v>*</v>
      </c>
      <c r="O76" s="63" t="str">
        <f t="shared" si="20"/>
        <v>*</v>
      </c>
      <c r="P76" s="63" t="str">
        <f t="shared" si="20"/>
        <v>*</v>
      </c>
      <c r="Q76" s="63" t="str">
        <f t="shared" si="20"/>
        <v>*</v>
      </c>
      <c r="R76" s="63" t="str">
        <f t="shared" si="20"/>
        <v>*</v>
      </c>
      <c r="S76" s="63" t="str">
        <f t="shared" si="21"/>
        <v>*</v>
      </c>
      <c r="T76" s="63" t="str">
        <f t="shared" si="21"/>
        <v>*</v>
      </c>
      <c r="U76" s="63" t="str">
        <f t="shared" si="21"/>
        <v>*</v>
      </c>
      <c r="V76" s="63" t="str">
        <f t="shared" si="21"/>
        <v>*</v>
      </c>
      <c r="W76" s="63" t="str">
        <f t="shared" si="21"/>
        <v>*</v>
      </c>
      <c r="X76" s="63" t="str">
        <f t="shared" si="21"/>
        <v>*</v>
      </c>
      <c r="Y76" s="63" t="str">
        <f t="shared" si="21"/>
        <v>*</v>
      </c>
      <c r="Z76" s="63" t="str">
        <f t="shared" si="21"/>
        <v>*</v>
      </c>
      <c r="AA76" s="63" t="str">
        <f t="shared" si="21"/>
        <v>*</v>
      </c>
      <c r="AB76" s="63" t="str">
        <f t="shared" si="21"/>
        <v>*</v>
      </c>
      <c r="AC76" s="63" t="str">
        <f t="shared" si="21"/>
        <v>*</v>
      </c>
      <c r="AD76" s="63" t="str">
        <f t="shared" si="21"/>
        <v>*</v>
      </c>
      <c r="AE76" s="63" t="str">
        <f t="shared" si="21"/>
        <v>*</v>
      </c>
      <c r="AF76" s="63" t="str">
        <f t="shared" si="21"/>
        <v>*</v>
      </c>
      <c r="AG76" s="63" t="str">
        <f t="shared" si="21"/>
        <v>*</v>
      </c>
      <c r="AH76" s="63" t="str">
        <f t="shared" si="21"/>
        <v>*</v>
      </c>
      <c r="AI76" s="63" t="str">
        <f t="shared" si="22"/>
        <v>*</v>
      </c>
      <c r="AJ76" s="63" t="str">
        <f t="shared" si="22"/>
        <v>*</v>
      </c>
      <c r="AK76" s="63" t="str">
        <f t="shared" si="22"/>
        <v>*</v>
      </c>
      <c r="AL76" s="63" t="str">
        <f t="shared" si="22"/>
        <v>*</v>
      </c>
      <c r="AM76" s="63" t="str">
        <f t="shared" si="22"/>
        <v>*</v>
      </c>
      <c r="AN76" s="63" t="str">
        <f t="shared" si="22"/>
        <v>*</v>
      </c>
      <c r="AO76" s="63" t="str">
        <f t="shared" si="22"/>
        <v>*</v>
      </c>
      <c r="AP76" s="63" t="str">
        <f t="shared" si="22"/>
        <v>*</v>
      </c>
      <c r="AQ76" s="63" t="str">
        <f t="shared" si="22"/>
        <v>*</v>
      </c>
      <c r="AR76" s="63" t="str">
        <f t="shared" si="22"/>
        <v>*</v>
      </c>
      <c r="AS76" s="63" t="str">
        <f t="shared" si="22"/>
        <v>*</v>
      </c>
      <c r="AT76" s="63" t="str">
        <f t="shared" si="22"/>
        <v>*</v>
      </c>
      <c r="AU76" s="63" t="str">
        <f t="shared" si="22"/>
        <v>*</v>
      </c>
      <c r="AV76" s="63" t="str">
        <f t="shared" si="22"/>
        <v>*</v>
      </c>
      <c r="AW76" s="63" t="str">
        <f t="shared" si="22"/>
        <v>*</v>
      </c>
      <c r="AX76" s="63" t="str">
        <f t="shared" si="22"/>
        <v>*</v>
      </c>
      <c r="AY76" s="63" t="str">
        <f t="shared" si="23"/>
        <v>*</v>
      </c>
      <c r="AZ76" s="63" t="str">
        <f t="shared" si="23"/>
        <v>*</v>
      </c>
    </row>
    <row r="77" spans="1:52" x14ac:dyDescent="0.25">
      <c r="B77" s="64">
        <v>0.97499999999999998</v>
      </c>
      <c r="C77" s="63" t="str">
        <f t="shared" si="20"/>
        <v>*</v>
      </c>
      <c r="D77" s="63" t="str">
        <f t="shared" si="20"/>
        <v>*</v>
      </c>
      <c r="E77" s="63" t="str">
        <f t="shared" si="20"/>
        <v>*</v>
      </c>
      <c r="F77" s="63" t="str">
        <f t="shared" si="20"/>
        <v>*</v>
      </c>
      <c r="G77" s="63" t="str">
        <f t="shared" si="20"/>
        <v>*</v>
      </c>
      <c r="H77" s="63" t="str">
        <f t="shared" si="20"/>
        <v>*</v>
      </c>
      <c r="I77" s="63" t="str">
        <f t="shared" si="20"/>
        <v>*</v>
      </c>
      <c r="J77" s="63" t="str">
        <f t="shared" si="20"/>
        <v>*</v>
      </c>
      <c r="K77" s="63" t="str">
        <f t="shared" si="20"/>
        <v>*</v>
      </c>
      <c r="L77" s="63" t="str">
        <f t="shared" si="20"/>
        <v>*</v>
      </c>
      <c r="M77" s="63" t="str">
        <f t="shared" si="20"/>
        <v>*</v>
      </c>
      <c r="N77" s="63" t="str">
        <f t="shared" si="20"/>
        <v>*</v>
      </c>
      <c r="O77" s="63" t="str">
        <f t="shared" si="20"/>
        <v>*</v>
      </c>
      <c r="P77" s="63" t="str">
        <f t="shared" si="20"/>
        <v>*</v>
      </c>
      <c r="Q77" s="63" t="str">
        <f t="shared" si="20"/>
        <v>*</v>
      </c>
      <c r="R77" s="63" t="str">
        <f t="shared" si="20"/>
        <v>*</v>
      </c>
      <c r="S77" s="63" t="str">
        <f t="shared" si="21"/>
        <v>*</v>
      </c>
      <c r="T77" s="63" t="str">
        <f t="shared" si="21"/>
        <v>*</v>
      </c>
      <c r="U77" s="63" t="str">
        <f t="shared" si="21"/>
        <v>*</v>
      </c>
      <c r="V77" s="63" t="str">
        <f t="shared" si="21"/>
        <v>*</v>
      </c>
      <c r="W77" s="63" t="str">
        <f t="shared" si="21"/>
        <v>*</v>
      </c>
      <c r="X77" s="63" t="str">
        <f t="shared" si="21"/>
        <v>*</v>
      </c>
      <c r="Y77" s="63" t="str">
        <f t="shared" si="21"/>
        <v>*</v>
      </c>
      <c r="Z77" s="63" t="str">
        <f t="shared" si="21"/>
        <v>*</v>
      </c>
      <c r="AA77" s="63" t="str">
        <f t="shared" si="21"/>
        <v>*</v>
      </c>
      <c r="AB77" s="63" t="str">
        <f t="shared" si="21"/>
        <v>*</v>
      </c>
      <c r="AC77" s="63" t="str">
        <f t="shared" si="21"/>
        <v>*</v>
      </c>
      <c r="AD77" s="63" t="str">
        <f t="shared" si="21"/>
        <v>*</v>
      </c>
      <c r="AE77" s="63" t="str">
        <f t="shared" si="21"/>
        <v>*</v>
      </c>
      <c r="AF77" s="63" t="str">
        <f t="shared" si="21"/>
        <v>*</v>
      </c>
      <c r="AG77" s="63" t="str">
        <f t="shared" si="21"/>
        <v>*</v>
      </c>
      <c r="AH77" s="63" t="str">
        <f t="shared" si="21"/>
        <v>*</v>
      </c>
      <c r="AI77" s="63" t="str">
        <f t="shared" si="22"/>
        <v>*</v>
      </c>
      <c r="AJ77" s="63" t="str">
        <f t="shared" si="22"/>
        <v>*</v>
      </c>
      <c r="AK77" s="63" t="str">
        <f t="shared" si="22"/>
        <v>*</v>
      </c>
      <c r="AL77" s="63" t="str">
        <f t="shared" si="22"/>
        <v>*</v>
      </c>
      <c r="AM77" s="63" t="str">
        <f t="shared" si="22"/>
        <v>*</v>
      </c>
      <c r="AN77" s="63" t="str">
        <f t="shared" si="22"/>
        <v>*</v>
      </c>
      <c r="AO77" s="63" t="str">
        <f t="shared" si="22"/>
        <v>*</v>
      </c>
      <c r="AP77" s="63" t="str">
        <f t="shared" si="22"/>
        <v>*</v>
      </c>
      <c r="AQ77" s="63" t="str">
        <f t="shared" si="22"/>
        <v>*</v>
      </c>
      <c r="AR77" s="63" t="str">
        <f t="shared" si="22"/>
        <v>*</v>
      </c>
      <c r="AS77" s="63" t="str">
        <f t="shared" si="22"/>
        <v>*</v>
      </c>
      <c r="AT77" s="63" t="str">
        <f t="shared" si="22"/>
        <v>*</v>
      </c>
      <c r="AU77" s="63" t="str">
        <f t="shared" si="22"/>
        <v>*</v>
      </c>
      <c r="AV77" s="63" t="str">
        <f t="shared" si="22"/>
        <v>*</v>
      </c>
      <c r="AW77" s="63" t="str">
        <f t="shared" si="22"/>
        <v>*</v>
      </c>
      <c r="AX77" s="63" t="str">
        <f t="shared" si="22"/>
        <v>*</v>
      </c>
      <c r="AY77" s="63" t="str">
        <f t="shared" si="23"/>
        <v>*</v>
      </c>
      <c r="AZ77" s="63" t="str">
        <f t="shared" si="23"/>
        <v>*</v>
      </c>
    </row>
    <row r="78" spans="1:52" x14ac:dyDescent="0.25">
      <c r="B78" s="67"/>
      <c r="C78" s="63"/>
      <c r="D78" s="63"/>
      <c r="E78" s="63"/>
      <c r="F78" s="63"/>
      <c r="G78" s="63"/>
      <c r="H78" s="63"/>
      <c r="I78" s="63"/>
      <c r="J78" s="63"/>
      <c r="K78" s="63"/>
      <c r="L78" s="63"/>
      <c r="M78" s="63"/>
      <c r="N78" s="63"/>
      <c r="O78" s="63"/>
      <c r="P78" s="63"/>
      <c r="Q78" s="63"/>
      <c r="R78" s="63"/>
      <c r="S78" s="63"/>
      <c r="T78" s="63"/>
      <c r="U78" s="63"/>
      <c r="V78" s="63"/>
      <c r="W78" s="63"/>
      <c r="X78" s="63"/>
      <c r="Y78" s="63"/>
      <c r="Z78" s="63"/>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row>
    <row r="79" spans="1:52" x14ac:dyDescent="0.25">
      <c r="A79" s="26" t="s">
        <v>27</v>
      </c>
      <c r="B79" s="59"/>
      <c r="C79" s="61"/>
      <c r="D79" s="61"/>
      <c r="E79" s="61"/>
      <c r="F79" s="61"/>
      <c r="G79" s="61"/>
      <c r="H79" s="61"/>
      <c r="I79" s="61"/>
      <c r="J79" s="61"/>
      <c r="K79" s="61"/>
      <c r="L79" s="61"/>
      <c r="M79" s="61"/>
      <c r="N79" s="61"/>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row>
    <row r="80" spans="1:52" x14ac:dyDescent="0.25">
      <c r="A80" s="26"/>
      <c r="B80" s="68">
        <v>0.1</v>
      </c>
      <c r="C80" s="63" t="str">
        <f t="shared" ref="C80:L86" si="24">IF(C$64&lt;&gt;"*", NA(), IF(C$65&lt;&gt;"*", C$65+IF($B$10="Increase desired", _xlfn.T.INV(1-$B80, $C$113-2), _xlfn.T.INV($B80, $C$113-2))*C$68, "*"))</f>
        <v>*</v>
      </c>
      <c r="D80" s="63" t="str">
        <f t="shared" si="24"/>
        <v>*</v>
      </c>
      <c r="E80" s="63" t="str">
        <f t="shared" si="24"/>
        <v>*</v>
      </c>
      <c r="F80" s="63" t="str">
        <f t="shared" si="24"/>
        <v>*</v>
      </c>
      <c r="G80" s="63" t="str">
        <f t="shared" si="24"/>
        <v>*</v>
      </c>
      <c r="H80" s="63" t="str">
        <f t="shared" si="24"/>
        <v>*</v>
      </c>
      <c r="I80" s="63" t="str">
        <f t="shared" si="24"/>
        <v>*</v>
      </c>
      <c r="J80" s="63" t="str">
        <f t="shared" si="24"/>
        <v>*</v>
      </c>
      <c r="K80" s="63" t="str">
        <f t="shared" si="24"/>
        <v>*</v>
      </c>
      <c r="L80" s="63" t="str">
        <f t="shared" si="24"/>
        <v>*</v>
      </c>
      <c r="M80" s="63" t="str">
        <f t="shared" ref="M80:V86" si="25">IF(M$64&lt;&gt;"*", NA(), IF(M$65&lt;&gt;"*", M$65+IF($B$10="Increase desired", _xlfn.T.INV(1-$B80, $C$113-2), _xlfn.T.INV($B80, $C$113-2))*M$68, "*"))</f>
        <v>*</v>
      </c>
      <c r="N80" s="63" t="str">
        <f t="shared" si="25"/>
        <v>*</v>
      </c>
      <c r="O80" s="63" t="str">
        <f t="shared" si="25"/>
        <v>*</v>
      </c>
      <c r="P80" s="63" t="str">
        <f t="shared" si="25"/>
        <v>*</v>
      </c>
      <c r="Q80" s="63" t="str">
        <f t="shared" si="25"/>
        <v>*</v>
      </c>
      <c r="R80" s="63" t="str">
        <f t="shared" si="25"/>
        <v>*</v>
      </c>
      <c r="S80" s="63" t="str">
        <f t="shared" si="25"/>
        <v>*</v>
      </c>
      <c r="T80" s="63" t="str">
        <f t="shared" si="25"/>
        <v>*</v>
      </c>
      <c r="U80" s="63" t="str">
        <f t="shared" si="25"/>
        <v>*</v>
      </c>
      <c r="V80" s="63" t="str">
        <f t="shared" si="25"/>
        <v>*</v>
      </c>
      <c r="W80" s="63" t="str">
        <f t="shared" ref="W80:AF86" si="26">IF(W$64&lt;&gt;"*", NA(), IF(W$65&lt;&gt;"*", W$65+IF($B$10="Increase desired", _xlfn.T.INV(1-$B80, $C$113-2), _xlfn.T.INV($B80, $C$113-2))*W$68, "*"))</f>
        <v>*</v>
      </c>
      <c r="X80" s="63" t="str">
        <f t="shared" si="26"/>
        <v>*</v>
      </c>
      <c r="Y80" s="63" t="str">
        <f t="shared" si="26"/>
        <v>*</v>
      </c>
      <c r="Z80" s="63" t="str">
        <f t="shared" si="26"/>
        <v>*</v>
      </c>
      <c r="AA80" s="63" t="str">
        <f t="shared" si="26"/>
        <v>*</v>
      </c>
      <c r="AB80" s="63" t="str">
        <f t="shared" si="26"/>
        <v>*</v>
      </c>
      <c r="AC80" s="63" t="str">
        <f t="shared" si="26"/>
        <v>*</v>
      </c>
      <c r="AD80" s="63" t="str">
        <f t="shared" si="26"/>
        <v>*</v>
      </c>
      <c r="AE80" s="63" t="str">
        <f t="shared" si="26"/>
        <v>*</v>
      </c>
      <c r="AF80" s="63" t="str">
        <f t="shared" si="26"/>
        <v>*</v>
      </c>
      <c r="AG80" s="63" t="str">
        <f t="shared" ref="AG80:AP86" si="27">IF(AG$64&lt;&gt;"*", NA(), IF(AG$65&lt;&gt;"*", AG$65+IF($B$10="Increase desired", _xlfn.T.INV(1-$B80, $C$113-2), _xlfn.T.INV($B80, $C$113-2))*AG$68, "*"))</f>
        <v>*</v>
      </c>
      <c r="AH80" s="63" t="str">
        <f t="shared" si="27"/>
        <v>*</v>
      </c>
      <c r="AI80" s="63" t="str">
        <f t="shared" si="27"/>
        <v>*</v>
      </c>
      <c r="AJ80" s="63" t="str">
        <f t="shared" si="27"/>
        <v>*</v>
      </c>
      <c r="AK80" s="63" t="str">
        <f t="shared" si="27"/>
        <v>*</v>
      </c>
      <c r="AL80" s="63" t="str">
        <f t="shared" si="27"/>
        <v>*</v>
      </c>
      <c r="AM80" s="63" t="str">
        <f t="shared" si="27"/>
        <v>*</v>
      </c>
      <c r="AN80" s="63" t="str">
        <f t="shared" si="27"/>
        <v>*</v>
      </c>
      <c r="AO80" s="63" t="str">
        <f t="shared" si="27"/>
        <v>*</v>
      </c>
      <c r="AP80" s="63" t="str">
        <f t="shared" si="27"/>
        <v>*</v>
      </c>
      <c r="AQ80" s="63" t="str">
        <f t="shared" ref="AQ80:AZ86" si="28">IF(AQ$64&lt;&gt;"*", NA(), IF(AQ$65&lt;&gt;"*", AQ$65+IF($B$10="Increase desired", _xlfn.T.INV(1-$B80, $C$113-2), _xlfn.T.INV($B80, $C$113-2))*AQ$68, "*"))</f>
        <v>*</v>
      </c>
      <c r="AR80" s="63" t="str">
        <f t="shared" si="28"/>
        <v>*</v>
      </c>
      <c r="AS80" s="63" t="str">
        <f t="shared" si="28"/>
        <v>*</v>
      </c>
      <c r="AT80" s="63" t="str">
        <f t="shared" si="28"/>
        <v>*</v>
      </c>
      <c r="AU80" s="63" t="str">
        <f t="shared" si="28"/>
        <v>*</v>
      </c>
      <c r="AV80" s="63" t="str">
        <f t="shared" si="28"/>
        <v>*</v>
      </c>
      <c r="AW80" s="63" t="str">
        <f t="shared" si="28"/>
        <v>*</v>
      </c>
      <c r="AX80" s="63" t="str">
        <f t="shared" si="28"/>
        <v>*</v>
      </c>
      <c r="AY80" s="63" t="str">
        <f t="shared" si="28"/>
        <v>*</v>
      </c>
      <c r="AZ80" s="63" t="str">
        <f t="shared" si="28"/>
        <v>*</v>
      </c>
    </row>
    <row r="81" spans="1:52" x14ac:dyDescent="0.25">
      <c r="B81" s="68">
        <v>0.25</v>
      </c>
      <c r="C81" s="63" t="str">
        <f t="shared" si="24"/>
        <v>*</v>
      </c>
      <c r="D81" s="63" t="str">
        <f t="shared" si="24"/>
        <v>*</v>
      </c>
      <c r="E81" s="63" t="str">
        <f t="shared" si="24"/>
        <v>*</v>
      </c>
      <c r="F81" s="63" t="str">
        <f t="shared" si="24"/>
        <v>*</v>
      </c>
      <c r="G81" s="63" t="str">
        <f t="shared" si="24"/>
        <v>*</v>
      </c>
      <c r="H81" s="63" t="str">
        <f t="shared" si="24"/>
        <v>*</v>
      </c>
      <c r="I81" s="63" t="str">
        <f t="shared" si="24"/>
        <v>*</v>
      </c>
      <c r="J81" s="63" t="str">
        <f t="shared" si="24"/>
        <v>*</v>
      </c>
      <c r="K81" s="63" t="str">
        <f t="shared" si="24"/>
        <v>*</v>
      </c>
      <c r="L81" s="63" t="str">
        <f t="shared" si="24"/>
        <v>*</v>
      </c>
      <c r="M81" s="63" t="str">
        <f t="shared" si="25"/>
        <v>*</v>
      </c>
      <c r="N81" s="63" t="str">
        <f t="shared" si="25"/>
        <v>*</v>
      </c>
      <c r="O81" s="63" t="str">
        <f t="shared" si="25"/>
        <v>*</v>
      </c>
      <c r="P81" s="63" t="str">
        <f t="shared" si="25"/>
        <v>*</v>
      </c>
      <c r="Q81" s="63" t="str">
        <f t="shared" si="25"/>
        <v>*</v>
      </c>
      <c r="R81" s="63" t="str">
        <f t="shared" si="25"/>
        <v>*</v>
      </c>
      <c r="S81" s="63" t="str">
        <f t="shared" si="25"/>
        <v>*</v>
      </c>
      <c r="T81" s="63" t="str">
        <f t="shared" si="25"/>
        <v>*</v>
      </c>
      <c r="U81" s="63" t="str">
        <f t="shared" si="25"/>
        <v>*</v>
      </c>
      <c r="V81" s="63" t="str">
        <f t="shared" si="25"/>
        <v>*</v>
      </c>
      <c r="W81" s="63" t="str">
        <f t="shared" si="26"/>
        <v>*</v>
      </c>
      <c r="X81" s="63" t="str">
        <f t="shared" si="26"/>
        <v>*</v>
      </c>
      <c r="Y81" s="63" t="str">
        <f t="shared" si="26"/>
        <v>*</v>
      </c>
      <c r="Z81" s="63" t="str">
        <f t="shared" si="26"/>
        <v>*</v>
      </c>
      <c r="AA81" s="63" t="str">
        <f t="shared" si="26"/>
        <v>*</v>
      </c>
      <c r="AB81" s="63" t="str">
        <f t="shared" si="26"/>
        <v>*</v>
      </c>
      <c r="AC81" s="63" t="str">
        <f t="shared" si="26"/>
        <v>*</v>
      </c>
      <c r="AD81" s="63" t="str">
        <f t="shared" si="26"/>
        <v>*</v>
      </c>
      <c r="AE81" s="63" t="str">
        <f t="shared" si="26"/>
        <v>*</v>
      </c>
      <c r="AF81" s="63" t="str">
        <f t="shared" si="26"/>
        <v>*</v>
      </c>
      <c r="AG81" s="63" t="str">
        <f t="shared" si="27"/>
        <v>*</v>
      </c>
      <c r="AH81" s="63" t="str">
        <f t="shared" si="27"/>
        <v>*</v>
      </c>
      <c r="AI81" s="63" t="str">
        <f t="shared" si="27"/>
        <v>*</v>
      </c>
      <c r="AJ81" s="63" t="str">
        <f t="shared" si="27"/>
        <v>*</v>
      </c>
      <c r="AK81" s="63" t="str">
        <f t="shared" si="27"/>
        <v>*</v>
      </c>
      <c r="AL81" s="63" t="str">
        <f t="shared" si="27"/>
        <v>*</v>
      </c>
      <c r="AM81" s="63" t="str">
        <f t="shared" si="27"/>
        <v>*</v>
      </c>
      <c r="AN81" s="63" t="str">
        <f t="shared" si="27"/>
        <v>*</v>
      </c>
      <c r="AO81" s="63" t="str">
        <f t="shared" si="27"/>
        <v>*</v>
      </c>
      <c r="AP81" s="63" t="str">
        <f t="shared" si="27"/>
        <v>*</v>
      </c>
      <c r="AQ81" s="63" t="str">
        <f t="shared" si="28"/>
        <v>*</v>
      </c>
      <c r="AR81" s="63" t="str">
        <f t="shared" si="28"/>
        <v>*</v>
      </c>
      <c r="AS81" s="63" t="str">
        <f t="shared" si="28"/>
        <v>*</v>
      </c>
      <c r="AT81" s="63" t="str">
        <f t="shared" si="28"/>
        <v>*</v>
      </c>
      <c r="AU81" s="63" t="str">
        <f t="shared" si="28"/>
        <v>*</v>
      </c>
      <c r="AV81" s="63" t="str">
        <f t="shared" si="28"/>
        <v>*</v>
      </c>
      <c r="AW81" s="63" t="str">
        <f t="shared" si="28"/>
        <v>*</v>
      </c>
      <c r="AX81" s="63" t="str">
        <f t="shared" si="28"/>
        <v>*</v>
      </c>
      <c r="AY81" s="63" t="str">
        <f t="shared" si="28"/>
        <v>*</v>
      </c>
      <c r="AZ81" s="63" t="str">
        <f t="shared" si="28"/>
        <v>*</v>
      </c>
    </row>
    <row r="82" spans="1:52" x14ac:dyDescent="0.25">
      <c r="B82" s="68">
        <v>0.33</v>
      </c>
      <c r="C82" s="63" t="str">
        <f t="shared" si="24"/>
        <v>*</v>
      </c>
      <c r="D82" s="63" t="str">
        <f t="shared" si="24"/>
        <v>*</v>
      </c>
      <c r="E82" s="63" t="str">
        <f t="shared" si="24"/>
        <v>*</v>
      </c>
      <c r="F82" s="63" t="str">
        <f t="shared" si="24"/>
        <v>*</v>
      </c>
      <c r="G82" s="63" t="str">
        <f t="shared" si="24"/>
        <v>*</v>
      </c>
      <c r="H82" s="63" t="str">
        <f t="shared" si="24"/>
        <v>*</v>
      </c>
      <c r="I82" s="63" t="str">
        <f t="shared" si="24"/>
        <v>*</v>
      </c>
      <c r="J82" s="63" t="str">
        <f t="shared" si="24"/>
        <v>*</v>
      </c>
      <c r="K82" s="63" t="str">
        <f t="shared" si="24"/>
        <v>*</v>
      </c>
      <c r="L82" s="63" t="str">
        <f t="shared" si="24"/>
        <v>*</v>
      </c>
      <c r="M82" s="63" t="str">
        <f t="shared" si="25"/>
        <v>*</v>
      </c>
      <c r="N82" s="63" t="str">
        <f t="shared" si="25"/>
        <v>*</v>
      </c>
      <c r="O82" s="63" t="str">
        <f t="shared" si="25"/>
        <v>*</v>
      </c>
      <c r="P82" s="63" t="str">
        <f t="shared" si="25"/>
        <v>*</v>
      </c>
      <c r="Q82" s="63" t="str">
        <f t="shared" si="25"/>
        <v>*</v>
      </c>
      <c r="R82" s="63" t="str">
        <f t="shared" si="25"/>
        <v>*</v>
      </c>
      <c r="S82" s="63" t="str">
        <f t="shared" si="25"/>
        <v>*</v>
      </c>
      <c r="T82" s="63" t="str">
        <f t="shared" si="25"/>
        <v>*</v>
      </c>
      <c r="U82" s="63" t="str">
        <f t="shared" si="25"/>
        <v>*</v>
      </c>
      <c r="V82" s="63" t="str">
        <f t="shared" si="25"/>
        <v>*</v>
      </c>
      <c r="W82" s="63" t="str">
        <f t="shared" si="26"/>
        <v>*</v>
      </c>
      <c r="X82" s="63" t="str">
        <f t="shared" si="26"/>
        <v>*</v>
      </c>
      <c r="Y82" s="63" t="str">
        <f t="shared" si="26"/>
        <v>*</v>
      </c>
      <c r="Z82" s="63" t="str">
        <f t="shared" si="26"/>
        <v>*</v>
      </c>
      <c r="AA82" s="63" t="str">
        <f t="shared" si="26"/>
        <v>*</v>
      </c>
      <c r="AB82" s="63" t="str">
        <f t="shared" si="26"/>
        <v>*</v>
      </c>
      <c r="AC82" s="63" t="str">
        <f t="shared" si="26"/>
        <v>*</v>
      </c>
      <c r="AD82" s="63" t="str">
        <f t="shared" si="26"/>
        <v>*</v>
      </c>
      <c r="AE82" s="63" t="str">
        <f t="shared" si="26"/>
        <v>*</v>
      </c>
      <c r="AF82" s="63" t="str">
        <f t="shared" si="26"/>
        <v>*</v>
      </c>
      <c r="AG82" s="63" t="str">
        <f t="shared" si="27"/>
        <v>*</v>
      </c>
      <c r="AH82" s="63" t="str">
        <f t="shared" si="27"/>
        <v>*</v>
      </c>
      <c r="AI82" s="63" t="str">
        <f t="shared" si="27"/>
        <v>*</v>
      </c>
      <c r="AJ82" s="63" t="str">
        <f t="shared" si="27"/>
        <v>*</v>
      </c>
      <c r="AK82" s="63" t="str">
        <f t="shared" si="27"/>
        <v>*</v>
      </c>
      <c r="AL82" s="63" t="str">
        <f t="shared" si="27"/>
        <v>*</v>
      </c>
      <c r="AM82" s="63" t="str">
        <f t="shared" si="27"/>
        <v>*</v>
      </c>
      <c r="AN82" s="63" t="str">
        <f t="shared" si="27"/>
        <v>*</v>
      </c>
      <c r="AO82" s="63" t="str">
        <f t="shared" si="27"/>
        <v>*</v>
      </c>
      <c r="AP82" s="63" t="str">
        <f t="shared" si="27"/>
        <v>*</v>
      </c>
      <c r="AQ82" s="63" t="str">
        <f t="shared" si="28"/>
        <v>*</v>
      </c>
      <c r="AR82" s="63" t="str">
        <f t="shared" si="28"/>
        <v>*</v>
      </c>
      <c r="AS82" s="63" t="str">
        <f t="shared" si="28"/>
        <v>*</v>
      </c>
      <c r="AT82" s="63" t="str">
        <f t="shared" si="28"/>
        <v>*</v>
      </c>
      <c r="AU82" s="63" t="str">
        <f t="shared" si="28"/>
        <v>*</v>
      </c>
      <c r="AV82" s="63" t="str">
        <f t="shared" si="28"/>
        <v>*</v>
      </c>
      <c r="AW82" s="63" t="str">
        <f t="shared" si="28"/>
        <v>*</v>
      </c>
      <c r="AX82" s="63" t="str">
        <f t="shared" si="28"/>
        <v>*</v>
      </c>
      <c r="AY82" s="63" t="str">
        <f t="shared" si="28"/>
        <v>*</v>
      </c>
      <c r="AZ82" s="63" t="str">
        <f t="shared" si="28"/>
        <v>*</v>
      </c>
    </row>
    <row r="83" spans="1:52" x14ac:dyDescent="0.25">
      <c r="A83" s="27"/>
      <c r="B83" s="69">
        <v>0.5</v>
      </c>
      <c r="C83" s="66" t="str">
        <f t="shared" si="24"/>
        <v>*</v>
      </c>
      <c r="D83" s="66" t="str">
        <f t="shared" si="24"/>
        <v>*</v>
      </c>
      <c r="E83" s="66" t="str">
        <f t="shared" si="24"/>
        <v>*</v>
      </c>
      <c r="F83" s="66" t="str">
        <f t="shared" si="24"/>
        <v>*</v>
      </c>
      <c r="G83" s="66" t="str">
        <f t="shared" si="24"/>
        <v>*</v>
      </c>
      <c r="H83" s="66" t="str">
        <f t="shared" si="24"/>
        <v>*</v>
      </c>
      <c r="I83" s="66" t="str">
        <f t="shared" si="24"/>
        <v>*</v>
      </c>
      <c r="J83" s="66" t="str">
        <f t="shared" si="24"/>
        <v>*</v>
      </c>
      <c r="K83" s="66" t="str">
        <f t="shared" si="24"/>
        <v>*</v>
      </c>
      <c r="L83" s="66" t="str">
        <f t="shared" si="24"/>
        <v>*</v>
      </c>
      <c r="M83" s="66" t="str">
        <f t="shared" si="25"/>
        <v>*</v>
      </c>
      <c r="N83" s="66" t="str">
        <f t="shared" si="25"/>
        <v>*</v>
      </c>
      <c r="O83" s="66" t="str">
        <f t="shared" si="25"/>
        <v>*</v>
      </c>
      <c r="P83" s="66" t="str">
        <f t="shared" si="25"/>
        <v>*</v>
      </c>
      <c r="Q83" s="66" t="str">
        <f t="shared" si="25"/>
        <v>*</v>
      </c>
      <c r="R83" s="66" t="str">
        <f t="shared" si="25"/>
        <v>*</v>
      </c>
      <c r="S83" s="66" t="str">
        <f t="shared" si="25"/>
        <v>*</v>
      </c>
      <c r="T83" s="66" t="str">
        <f t="shared" si="25"/>
        <v>*</v>
      </c>
      <c r="U83" s="66" t="str">
        <f t="shared" si="25"/>
        <v>*</v>
      </c>
      <c r="V83" s="66" t="str">
        <f t="shared" si="25"/>
        <v>*</v>
      </c>
      <c r="W83" s="66" t="str">
        <f t="shared" si="26"/>
        <v>*</v>
      </c>
      <c r="X83" s="66" t="str">
        <f t="shared" si="26"/>
        <v>*</v>
      </c>
      <c r="Y83" s="66" t="str">
        <f t="shared" si="26"/>
        <v>*</v>
      </c>
      <c r="Z83" s="66" t="str">
        <f t="shared" si="26"/>
        <v>*</v>
      </c>
      <c r="AA83" s="66" t="str">
        <f t="shared" si="26"/>
        <v>*</v>
      </c>
      <c r="AB83" s="66" t="str">
        <f t="shared" si="26"/>
        <v>*</v>
      </c>
      <c r="AC83" s="66" t="str">
        <f t="shared" si="26"/>
        <v>*</v>
      </c>
      <c r="AD83" s="66" t="str">
        <f t="shared" si="26"/>
        <v>*</v>
      </c>
      <c r="AE83" s="66" t="str">
        <f t="shared" si="26"/>
        <v>*</v>
      </c>
      <c r="AF83" s="66" t="str">
        <f t="shared" si="26"/>
        <v>*</v>
      </c>
      <c r="AG83" s="66" t="str">
        <f t="shared" si="27"/>
        <v>*</v>
      </c>
      <c r="AH83" s="66" t="str">
        <f t="shared" si="27"/>
        <v>*</v>
      </c>
      <c r="AI83" s="66" t="str">
        <f t="shared" si="27"/>
        <v>*</v>
      </c>
      <c r="AJ83" s="66" t="str">
        <f t="shared" si="27"/>
        <v>*</v>
      </c>
      <c r="AK83" s="66" t="str">
        <f t="shared" si="27"/>
        <v>*</v>
      </c>
      <c r="AL83" s="66" t="str">
        <f t="shared" si="27"/>
        <v>*</v>
      </c>
      <c r="AM83" s="66" t="str">
        <f t="shared" si="27"/>
        <v>*</v>
      </c>
      <c r="AN83" s="66" t="str">
        <f t="shared" si="27"/>
        <v>*</v>
      </c>
      <c r="AO83" s="66" t="str">
        <f t="shared" si="27"/>
        <v>*</v>
      </c>
      <c r="AP83" s="66" t="str">
        <f t="shared" si="27"/>
        <v>*</v>
      </c>
      <c r="AQ83" s="66" t="str">
        <f t="shared" si="28"/>
        <v>*</v>
      </c>
      <c r="AR83" s="66" t="str">
        <f t="shared" si="28"/>
        <v>*</v>
      </c>
      <c r="AS83" s="66" t="str">
        <f t="shared" si="28"/>
        <v>*</v>
      </c>
      <c r="AT83" s="66" t="str">
        <f t="shared" si="28"/>
        <v>*</v>
      </c>
      <c r="AU83" s="66" t="str">
        <f t="shared" si="28"/>
        <v>*</v>
      </c>
      <c r="AV83" s="66" t="str">
        <f t="shared" si="28"/>
        <v>*</v>
      </c>
      <c r="AW83" s="66" t="str">
        <f t="shared" si="28"/>
        <v>*</v>
      </c>
      <c r="AX83" s="66" t="str">
        <f t="shared" si="28"/>
        <v>*</v>
      </c>
      <c r="AY83" s="66" t="str">
        <f t="shared" si="28"/>
        <v>*</v>
      </c>
      <c r="AZ83" s="66" t="str">
        <f t="shared" si="28"/>
        <v>*</v>
      </c>
    </row>
    <row r="84" spans="1:52" x14ac:dyDescent="0.25">
      <c r="B84" s="68">
        <v>0.67</v>
      </c>
      <c r="C84" s="63" t="str">
        <f t="shared" si="24"/>
        <v>*</v>
      </c>
      <c r="D84" s="63" t="str">
        <f t="shared" si="24"/>
        <v>*</v>
      </c>
      <c r="E84" s="63" t="str">
        <f t="shared" si="24"/>
        <v>*</v>
      </c>
      <c r="F84" s="63" t="str">
        <f t="shared" si="24"/>
        <v>*</v>
      </c>
      <c r="G84" s="63" t="str">
        <f t="shared" si="24"/>
        <v>*</v>
      </c>
      <c r="H84" s="63" t="str">
        <f t="shared" si="24"/>
        <v>*</v>
      </c>
      <c r="I84" s="63" t="str">
        <f t="shared" si="24"/>
        <v>*</v>
      </c>
      <c r="J84" s="63" t="str">
        <f t="shared" si="24"/>
        <v>*</v>
      </c>
      <c r="K84" s="63" t="str">
        <f t="shared" si="24"/>
        <v>*</v>
      </c>
      <c r="L84" s="63" t="str">
        <f t="shared" si="24"/>
        <v>*</v>
      </c>
      <c r="M84" s="63" t="str">
        <f t="shared" si="25"/>
        <v>*</v>
      </c>
      <c r="N84" s="63" t="str">
        <f t="shared" si="25"/>
        <v>*</v>
      </c>
      <c r="O84" s="63" t="str">
        <f t="shared" si="25"/>
        <v>*</v>
      </c>
      <c r="P84" s="63" t="str">
        <f t="shared" si="25"/>
        <v>*</v>
      </c>
      <c r="Q84" s="63" t="str">
        <f t="shared" si="25"/>
        <v>*</v>
      </c>
      <c r="R84" s="63" t="str">
        <f t="shared" si="25"/>
        <v>*</v>
      </c>
      <c r="S84" s="63" t="str">
        <f t="shared" si="25"/>
        <v>*</v>
      </c>
      <c r="T84" s="63" t="str">
        <f t="shared" si="25"/>
        <v>*</v>
      </c>
      <c r="U84" s="63" t="str">
        <f t="shared" si="25"/>
        <v>*</v>
      </c>
      <c r="V84" s="63" t="str">
        <f t="shared" si="25"/>
        <v>*</v>
      </c>
      <c r="W84" s="63" t="str">
        <f t="shared" si="26"/>
        <v>*</v>
      </c>
      <c r="X84" s="63" t="str">
        <f t="shared" si="26"/>
        <v>*</v>
      </c>
      <c r="Y84" s="63" t="str">
        <f t="shared" si="26"/>
        <v>*</v>
      </c>
      <c r="Z84" s="63" t="str">
        <f t="shared" si="26"/>
        <v>*</v>
      </c>
      <c r="AA84" s="63" t="str">
        <f t="shared" si="26"/>
        <v>*</v>
      </c>
      <c r="AB84" s="63" t="str">
        <f t="shared" si="26"/>
        <v>*</v>
      </c>
      <c r="AC84" s="63" t="str">
        <f t="shared" si="26"/>
        <v>*</v>
      </c>
      <c r="AD84" s="63" t="str">
        <f t="shared" si="26"/>
        <v>*</v>
      </c>
      <c r="AE84" s="63" t="str">
        <f t="shared" si="26"/>
        <v>*</v>
      </c>
      <c r="AF84" s="63" t="str">
        <f t="shared" si="26"/>
        <v>*</v>
      </c>
      <c r="AG84" s="63" t="str">
        <f t="shared" si="27"/>
        <v>*</v>
      </c>
      <c r="AH84" s="63" t="str">
        <f t="shared" si="27"/>
        <v>*</v>
      </c>
      <c r="AI84" s="63" t="str">
        <f t="shared" si="27"/>
        <v>*</v>
      </c>
      <c r="AJ84" s="63" t="str">
        <f t="shared" si="27"/>
        <v>*</v>
      </c>
      <c r="AK84" s="63" t="str">
        <f t="shared" si="27"/>
        <v>*</v>
      </c>
      <c r="AL84" s="63" t="str">
        <f t="shared" si="27"/>
        <v>*</v>
      </c>
      <c r="AM84" s="63" t="str">
        <f t="shared" si="27"/>
        <v>*</v>
      </c>
      <c r="AN84" s="63" t="str">
        <f t="shared" si="27"/>
        <v>*</v>
      </c>
      <c r="AO84" s="63" t="str">
        <f t="shared" si="27"/>
        <v>*</v>
      </c>
      <c r="AP84" s="63" t="str">
        <f t="shared" si="27"/>
        <v>*</v>
      </c>
      <c r="AQ84" s="63" t="str">
        <f t="shared" si="28"/>
        <v>*</v>
      </c>
      <c r="AR84" s="63" t="str">
        <f t="shared" si="28"/>
        <v>*</v>
      </c>
      <c r="AS84" s="63" t="str">
        <f t="shared" si="28"/>
        <v>*</v>
      </c>
      <c r="AT84" s="63" t="str">
        <f t="shared" si="28"/>
        <v>*</v>
      </c>
      <c r="AU84" s="63" t="str">
        <f t="shared" si="28"/>
        <v>*</v>
      </c>
      <c r="AV84" s="63" t="str">
        <f t="shared" si="28"/>
        <v>*</v>
      </c>
      <c r="AW84" s="63" t="str">
        <f t="shared" si="28"/>
        <v>*</v>
      </c>
      <c r="AX84" s="63" t="str">
        <f t="shared" si="28"/>
        <v>*</v>
      </c>
      <c r="AY84" s="63" t="str">
        <f t="shared" si="28"/>
        <v>*</v>
      </c>
      <c r="AZ84" s="63" t="str">
        <f t="shared" si="28"/>
        <v>*</v>
      </c>
    </row>
    <row r="85" spans="1:52" x14ac:dyDescent="0.25">
      <c r="B85" s="68">
        <v>0.75</v>
      </c>
      <c r="C85" s="63" t="str">
        <f t="shared" si="24"/>
        <v>*</v>
      </c>
      <c r="D85" s="63" t="str">
        <f t="shared" si="24"/>
        <v>*</v>
      </c>
      <c r="E85" s="63" t="str">
        <f t="shared" si="24"/>
        <v>*</v>
      </c>
      <c r="F85" s="63" t="str">
        <f t="shared" si="24"/>
        <v>*</v>
      </c>
      <c r="G85" s="63" t="str">
        <f t="shared" si="24"/>
        <v>*</v>
      </c>
      <c r="H85" s="63" t="str">
        <f t="shared" si="24"/>
        <v>*</v>
      </c>
      <c r="I85" s="63" t="str">
        <f t="shared" si="24"/>
        <v>*</v>
      </c>
      <c r="J85" s="63" t="str">
        <f t="shared" si="24"/>
        <v>*</v>
      </c>
      <c r="K85" s="63" t="str">
        <f t="shared" si="24"/>
        <v>*</v>
      </c>
      <c r="L85" s="63" t="str">
        <f t="shared" si="24"/>
        <v>*</v>
      </c>
      <c r="M85" s="63" t="str">
        <f t="shared" si="25"/>
        <v>*</v>
      </c>
      <c r="N85" s="63" t="str">
        <f t="shared" si="25"/>
        <v>*</v>
      </c>
      <c r="O85" s="63" t="str">
        <f t="shared" si="25"/>
        <v>*</v>
      </c>
      <c r="P85" s="63" t="str">
        <f t="shared" si="25"/>
        <v>*</v>
      </c>
      <c r="Q85" s="63" t="str">
        <f t="shared" si="25"/>
        <v>*</v>
      </c>
      <c r="R85" s="63" t="str">
        <f t="shared" si="25"/>
        <v>*</v>
      </c>
      <c r="S85" s="63" t="str">
        <f t="shared" si="25"/>
        <v>*</v>
      </c>
      <c r="T85" s="63" t="str">
        <f t="shared" si="25"/>
        <v>*</v>
      </c>
      <c r="U85" s="63" t="str">
        <f t="shared" si="25"/>
        <v>*</v>
      </c>
      <c r="V85" s="63" t="str">
        <f t="shared" si="25"/>
        <v>*</v>
      </c>
      <c r="W85" s="63" t="str">
        <f t="shared" si="26"/>
        <v>*</v>
      </c>
      <c r="X85" s="63" t="str">
        <f t="shared" si="26"/>
        <v>*</v>
      </c>
      <c r="Y85" s="63" t="str">
        <f t="shared" si="26"/>
        <v>*</v>
      </c>
      <c r="Z85" s="63" t="str">
        <f t="shared" si="26"/>
        <v>*</v>
      </c>
      <c r="AA85" s="63" t="str">
        <f t="shared" si="26"/>
        <v>*</v>
      </c>
      <c r="AB85" s="63" t="str">
        <f t="shared" si="26"/>
        <v>*</v>
      </c>
      <c r="AC85" s="63" t="str">
        <f t="shared" si="26"/>
        <v>*</v>
      </c>
      <c r="AD85" s="63" t="str">
        <f t="shared" si="26"/>
        <v>*</v>
      </c>
      <c r="AE85" s="63" t="str">
        <f t="shared" si="26"/>
        <v>*</v>
      </c>
      <c r="AF85" s="63" t="str">
        <f t="shared" si="26"/>
        <v>*</v>
      </c>
      <c r="AG85" s="63" t="str">
        <f t="shared" si="27"/>
        <v>*</v>
      </c>
      <c r="AH85" s="63" t="str">
        <f t="shared" si="27"/>
        <v>*</v>
      </c>
      <c r="AI85" s="63" t="str">
        <f t="shared" si="27"/>
        <v>*</v>
      </c>
      <c r="AJ85" s="63" t="str">
        <f t="shared" si="27"/>
        <v>*</v>
      </c>
      <c r="AK85" s="63" t="str">
        <f t="shared" si="27"/>
        <v>*</v>
      </c>
      <c r="AL85" s="63" t="str">
        <f t="shared" si="27"/>
        <v>*</v>
      </c>
      <c r="AM85" s="63" t="str">
        <f t="shared" si="27"/>
        <v>*</v>
      </c>
      <c r="AN85" s="63" t="str">
        <f t="shared" si="27"/>
        <v>*</v>
      </c>
      <c r="AO85" s="63" t="str">
        <f t="shared" si="27"/>
        <v>*</v>
      </c>
      <c r="AP85" s="63" t="str">
        <f t="shared" si="27"/>
        <v>*</v>
      </c>
      <c r="AQ85" s="63" t="str">
        <f t="shared" si="28"/>
        <v>*</v>
      </c>
      <c r="AR85" s="63" t="str">
        <f t="shared" si="28"/>
        <v>*</v>
      </c>
      <c r="AS85" s="63" t="str">
        <f t="shared" si="28"/>
        <v>*</v>
      </c>
      <c r="AT85" s="63" t="str">
        <f t="shared" si="28"/>
        <v>*</v>
      </c>
      <c r="AU85" s="63" t="str">
        <f t="shared" si="28"/>
        <v>*</v>
      </c>
      <c r="AV85" s="63" t="str">
        <f t="shared" si="28"/>
        <v>*</v>
      </c>
      <c r="AW85" s="63" t="str">
        <f t="shared" si="28"/>
        <v>*</v>
      </c>
      <c r="AX85" s="63" t="str">
        <f t="shared" si="28"/>
        <v>*</v>
      </c>
      <c r="AY85" s="63" t="str">
        <f t="shared" si="28"/>
        <v>*</v>
      </c>
      <c r="AZ85" s="63" t="str">
        <f t="shared" si="28"/>
        <v>*</v>
      </c>
    </row>
    <row r="86" spans="1:52" x14ac:dyDescent="0.25">
      <c r="B86" s="68">
        <v>0.9</v>
      </c>
      <c r="C86" s="63" t="str">
        <f t="shared" si="24"/>
        <v>*</v>
      </c>
      <c r="D86" s="63" t="str">
        <f t="shared" si="24"/>
        <v>*</v>
      </c>
      <c r="E86" s="63" t="str">
        <f t="shared" si="24"/>
        <v>*</v>
      </c>
      <c r="F86" s="63" t="str">
        <f t="shared" si="24"/>
        <v>*</v>
      </c>
      <c r="G86" s="63" t="str">
        <f t="shared" si="24"/>
        <v>*</v>
      </c>
      <c r="H86" s="63" t="str">
        <f t="shared" si="24"/>
        <v>*</v>
      </c>
      <c r="I86" s="63" t="str">
        <f t="shared" si="24"/>
        <v>*</v>
      </c>
      <c r="J86" s="63" t="str">
        <f t="shared" si="24"/>
        <v>*</v>
      </c>
      <c r="K86" s="63" t="str">
        <f t="shared" si="24"/>
        <v>*</v>
      </c>
      <c r="L86" s="63" t="str">
        <f t="shared" si="24"/>
        <v>*</v>
      </c>
      <c r="M86" s="63" t="str">
        <f t="shared" si="25"/>
        <v>*</v>
      </c>
      <c r="N86" s="63" t="str">
        <f t="shared" si="25"/>
        <v>*</v>
      </c>
      <c r="O86" s="63" t="str">
        <f t="shared" si="25"/>
        <v>*</v>
      </c>
      <c r="P86" s="63" t="str">
        <f t="shared" si="25"/>
        <v>*</v>
      </c>
      <c r="Q86" s="63" t="str">
        <f t="shared" si="25"/>
        <v>*</v>
      </c>
      <c r="R86" s="63" t="str">
        <f t="shared" si="25"/>
        <v>*</v>
      </c>
      <c r="S86" s="63" t="str">
        <f t="shared" si="25"/>
        <v>*</v>
      </c>
      <c r="T86" s="63" t="str">
        <f t="shared" si="25"/>
        <v>*</v>
      </c>
      <c r="U86" s="63" t="str">
        <f t="shared" si="25"/>
        <v>*</v>
      </c>
      <c r="V86" s="63" t="str">
        <f t="shared" si="25"/>
        <v>*</v>
      </c>
      <c r="W86" s="63" t="str">
        <f t="shared" si="26"/>
        <v>*</v>
      </c>
      <c r="X86" s="63" t="str">
        <f t="shared" si="26"/>
        <v>*</v>
      </c>
      <c r="Y86" s="63" t="str">
        <f t="shared" si="26"/>
        <v>*</v>
      </c>
      <c r="Z86" s="63" t="str">
        <f t="shared" si="26"/>
        <v>*</v>
      </c>
      <c r="AA86" s="63" t="str">
        <f t="shared" si="26"/>
        <v>*</v>
      </c>
      <c r="AB86" s="63" t="str">
        <f t="shared" si="26"/>
        <v>*</v>
      </c>
      <c r="AC86" s="63" t="str">
        <f t="shared" si="26"/>
        <v>*</v>
      </c>
      <c r="AD86" s="63" t="str">
        <f t="shared" si="26"/>
        <v>*</v>
      </c>
      <c r="AE86" s="63" t="str">
        <f t="shared" si="26"/>
        <v>*</v>
      </c>
      <c r="AF86" s="63" t="str">
        <f t="shared" si="26"/>
        <v>*</v>
      </c>
      <c r="AG86" s="63" t="str">
        <f t="shared" si="27"/>
        <v>*</v>
      </c>
      <c r="AH86" s="63" t="str">
        <f t="shared" si="27"/>
        <v>*</v>
      </c>
      <c r="AI86" s="63" t="str">
        <f t="shared" si="27"/>
        <v>*</v>
      </c>
      <c r="AJ86" s="63" t="str">
        <f t="shared" si="27"/>
        <v>*</v>
      </c>
      <c r="AK86" s="63" t="str">
        <f t="shared" si="27"/>
        <v>*</v>
      </c>
      <c r="AL86" s="63" t="str">
        <f t="shared" si="27"/>
        <v>*</v>
      </c>
      <c r="AM86" s="63" t="str">
        <f t="shared" si="27"/>
        <v>*</v>
      </c>
      <c r="AN86" s="63" t="str">
        <f t="shared" si="27"/>
        <v>*</v>
      </c>
      <c r="AO86" s="63" t="str">
        <f t="shared" si="27"/>
        <v>*</v>
      </c>
      <c r="AP86" s="63" t="str">
        <f t="shared" si="27"/>
        <v>*</v>
      </c>
      <c r="AQ86" s="63" t="str">
        <f t="shared" si="28"/>
        <v>*</v>
      </c>
      <c r="AR86" s="63" t="str">
        <f t="shared" si="28"/>
        <v>*</v>
      </c>
      <c r="AS86" s="63" t="str">
        <f t="shared" si="28"/>
        <v>*</v>
      </c>
      <c r="AT86" s="63" t="str">
        <f t="shared" si="28"/>
        <v>*</v>
      </c>
      <c r="AU86" s="63" t="str">
        <f t="shared" si="28"/>
        <v>*</v>
      </c>
      <c r="AV86" s="63" t="str">
        <f t="shared" si="28"/>
        <v>*</v>
      </c>
      <c r="AW86" s="63" t="str">
        <f t="shared" si="28"/>
        <v>*</v>
      </c>
      <c r="AX86" s="63" t="str">
        <f t="shared" si="28"/>
        <v>*</v>
      </c>
      <c r="AY86" s="63" t="str">
        <f t="shared" si="28"/>
        <v>*</v>
      </c>
      <c r="AZ86" s="63" t="str">
        <f t="shared" si="28"/>
        <v>*</v>
      </c>
    </row>
    <row r="87" spans="1:52" x14ac:dyDescent="0.25">
      <c r="B87" s="59"/>
      <c r="C87" s="54"/>
      <c r="D87" s="63"/>
      <c r="E87" s="63"/>
      <c r="F87" s="63"/>
      <c r="G87" s="63"/>
      <c r="H87" s="63"/>
      <c r="I87" s="63"/>
      <c r="J87" s="63"/>
      <c r="K87" s="63"/>
      <c r="L87" s="63"/>
      <c r="M87" s="63"/>
      <c r="N87" s="63"/>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row>
    <row r="88" spans="1:52" x14ac:dyDescent="0.25">
      <c r="A88" s="22" t="s">
        <v>28</v>
      </c>
      <c r="B88" s="70"/>
      <c r="C88" s="54"/>
      <c r="D88" s="63"/>
      <c r="E88" s="63"/>
      <c r="F88" s="63"/>
      <c r="G88" s="63"/>
      <c r="H88" s="63"/>
      <c r="I88" s="63"/>
      <c r="J88" s="63"/>
      <c r="K88" s="63"/>
      <c r="L88" s="63"/>
      <c r="M88" s="63"/>
      <c r="N88" s="63"/>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row>
    <row r="89" spans="1:52" x14ac:dyDescent="0.25">
      <c r="B89" s="62"/>
      <c r="C89" s="61"/>
      <c r="D89" s="61"/>
      <c r="E89" s="61"/>
      <c r="F89" s="61"/>
      <c r="G89" s="61"/>
      <c r="H89" s="61"/>
      <c r="I89" s="61"/>
      <c r="J89" s="61"/>
      <c r="K89" s="61"/>
      <c r="L89" s="61"/>
      <c r="M89" s="61"/>
      <c r="N89" s="61"/>
      <c r="O89" s="61"/>
      <c r="P89" s="61"/>
      <c r="Q89" s="61"/>
      <c r="R89" s="61"/>
      <c r="S89" s="61"/>
      <c r="T89" s="61"/>
      <c r="U89" s="61"/>
      <c r="V89" s="61"/>
      <c r="W89" s="61"/>
      <c r="X89" s="61"/>
      <c r="Y89" s="61"/>
      <c r="Z89" s="61"/>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row>
    <row r="90" spans="1:52" x14ac:dyDescent="0.25">
      <c r="A90" s="26" t="s">
        <v>26</v>
      </c>
      <c r="B90" s="62"/>
      <c r="C90" s="61"/>
      <c r="D90" s="61"/>
      <c r="E90" s="61"/>
      <c r="F90" s="61"/>
      <c r="G90" s="61"/>
      <c r="H90" s="61"/>
      <c r="I90" s="61"/>
      <c r="J90" s="61"/>
      <c r="K90" s="61"/>
      <c r="L90" s="61"/>
      <c r="M90" s="61"/>
      <c r="N90" s="61"/>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row>
    <row r="91" spans="1:52" x14ac:dyDescent="0.25">
      <c r="B91" s="71">
        <f t="shared" ref="B91:B97" si="29">$B71</f>
        <v>2.5000000000000001E-2</v>
      </c>
      <c r="C91" s="63" t="str">
        <f t="shared" ref="C91:AZ96" si="30">IF(C$64&lt;&gt;"*", NA(), IF(C$65&lt;&gt;"*", C71/C$62, "*"))</f>
        <v>*</v>
      </c>
      <c r="D91" s="63" t="str">
        <f t="shared" si="30"/>
        <v>*</v>
      </c>
      <c r="E91" s="63" t="str">
        <f t="shared" si="30"/>
        <v>*</v>
      </c>
      <c r="F91" s="63" t="str">
        <f t="shared" si="30"/>
        <v>*</v>
      </c>
      <c r="G91" s="63" t="str">
        <f t="shared" si="30"/>
        <v>*</v>
      </c>
      <c r="H91" s="63" t="str">
        <f t="shared" si="30"/>
        <v>*</v>
      </c>
      <c r="I91" s="63" t="str">
        <f t="shared" si="30"/>
        <v>*</v>
      </c>
      <c r="J91" s="63" t="str">
        <f t="shared" si="30"/>
        <v>*</v>
      </c>
      <c r="K91" s="63" t="str">
        <f t="shared" si="30"/>
        <v>*</v>
      </c>
      <c r="L91" s="63" t="str">
        <f t="shared" si="30"/>
        <v>*</v>
      </c>
      <c r="M91" s="63" t="str">
        <f t="shared" si="30"/>
        <v>*</v>
      </c>
      <c r="N91" s="63" t="str">
        <f t="shared" si="30"/>
        <v>*</v>
      </c>
      <c r="O91" s="63" t="str">
        <f t="shared" si="30"/>
        <v>*</v>
      </c>
      <c r="P91" s="63" t="str">
        <f t="shared" si="30"/>
        <v>*</v>
      </c>
      <c r="Q91" s="63" t="str">
        <f t="shared" si="30"/>
        <v>*</v>
      </c>
      <c r="R91" s="63" t="str">
        <f t="shared" si="30"/>
        <v>*</v>
      </c>
      <c r="S91" s="63" t="str">
        <f t="shared" si="30"/>
        <v>*</v>
      </c>
      <c r="T91" s="63" t="str">
        <f t="shared" si="30"/>
        <v>*</v>
      </c>
      <c r="U91" s="63" t="str">
        <f t="shared" si="30"/>
        <v>*</v>
      </c>
      <c r="V91" s="63" t="str">
        <f t="shared" si="30"/>
        <v>*</v>
      </c>
      <c r="W91" s="63" t="str">
        <f t="shared" si="30"/>
        <v>*</v>
      </c>
      <c r="X91" s="63" t="str">
        <f t="shared" si="30"/>
        <v>*</v>
      </c>
      <c r="Y91" s="63" t="str">
        <f t="shared" si="30"/>
        <v>*</v>
      </c>
      <c r="Z91" s="63" t="str">
        <f t="shared" si="30"/>
        <v>*</v>
      </c>
      <c r="AA91" s="63" t="str">
        <f t="shared" si="30"/>
        <v>*</v>
      </c>
      <c r="AB91" s="63" t="str">
        <f t="shared" si="30"/>
        <v>*</v>
      </c>
      <c r="AC91" s="63" t="str">
        <f t="shared" si="30"/>
        <v>*</v>
      </c>
      <c r="AD91" s="63" t="str">
        <f t="shared" si="30"/>
        <v>*</v>
      </c>
      <c r="AE91" s="63" t="str">
        <f t="shared" si="30"/>
        <v>*</v>
      </c>
      <c r="AF91" s="63" t="str">
        <f t="shared" si="30"/>
        <v>*</v>
      </c>
      <c r="AG91" s="63" t="str">
        <f t="shared" si="30"/>
        <v>*</v>
      </c>
      <c r="AH91" s="63" t="str">
        <f t="shared" si="30"/>
        <v>*</v>
      </c>
      <c r="AI91" s="63" t="str">
        <f t="shared" si="30"/>
        <v>*</v>
      </c>
      <c r="AJ91" s="63" t="str">
        <f t="shared" si="30"/>
        <v>*</v>
      </c>
      <c r="AK91" s="63" t="str">
        <f t="shared" si="30"/>
        <v>*</v>
      </c>
      <c r="AL91" s="63" t="str">
        <f t="shared" si="30"/>
        <v>*</v>
      </c>
      <c r="AM91" s="63" t="str">
        <f t="shared" si="30"/>
        <v>*</v>
      </c>
      <c r="AN91" s="63" t="str">
        <f t="shared" si="30"/>
        <v>*</v>
      </c>
      <c r="AO91" s="63" t="str">
        <f t="shared" si="30"/>
        <v>*</v>
      </c>
      <c r="AP91" s="63" t="str">
        <f t="shared" si="30"/>
        <v>*</v>
      </c>
      <c r="AQ91" s="63" t="str">
        <f t="shared" si="30"/>
        <v>*</v>
      </c>
      <c r="AR91" s="63" t="str">
        <f t="shared" si="30"/>
        <v>*</v>
      </c>
      <c r="AS91" s="63" t="str">
        <f t="shared" si="30"/>
        <v>*</v>
      </c>
      <c r="AT91" s="63" t="str">
        <f t="shared" si="30"/>
        <v>*</v>
      </c>
      <c r="AU91" s="63" t="str">
        <f t="shared" si="30"/>
        <v>*</v>
      </c>
      <c r="AV91" s="63" t="str">
        <f t="shared" si="30"/>
        <v>*</v>
      </c>
      <c r="AW91" s="63" t="str">
        <f t="shared" si="30"/>
        <v>*</v>
      </c>
      <c r="AX91" s="63" t="str">
        <f t="shared" si="30"/>
        <v>*</v>
      </c>
      <c r="AY91" s="63" t="str">
        <f t="shared" si="30"/>
        <v>*</v>
      </c>
      <c r="AZ91" s="63" t="str">
        <f t="shared" si="30"/>
        <v>*</v>
      </c>
    </row>
    <row r="92" spans="1:52" x14ac:dyDescent="0.25">
      <c r="B92" s="71">
        <f t="shared" si="29"/>
        <v>0.05</v>
      </c>
      <c r="C92" s="63" t="str">
        <f t="shared" si="30"/>
        <v>*</v>
      </c>
      <c r="D92" s="63" t="str">
        <f t="shared" si="30"/>
        <v>*</v>
      </c>
      <c r="E92" s="63" t="str">
        <f t="shared" si="30"/>
        <v>*</v>
      </c>
      <c r="F92" s="63" t="str">
        <f t="shared" si="30"/>
        <v>*</v>
      </c>
      <c r="G92" s="63" t="str">
        <f t="shared" si="30"/>
        <v>*</v>
      </c>
      <c r="H92" s="63" t="str">
        <f t="shared" si="30"/>
        <v>*</v>
      </c>
      <c r="I92" s="63" t="str">
        <f t="shared" si="30"/>
        <v>*</v>
      </c>
      <c r="J92" s="63" t="str">
        <f t="shared" si="30"/>
        <v>*</v>
      </c>
      <c r="K92" s="63" t="str">
        <f t="shared" si="30"/>
        <v>*</v>
      </c>
      <c r="L92" s="63" t="str">
        <f t="shared" si="30"/>
        <v>*</v>
      </c>
      <c r="M92" s="63" t="str">
        <f t="shared" si="30"/>
        <v>*</v>
      </c>
      <c r="N92" s="63" t="str">
        <f t="shared" si="30"/>
        <v>*</v>
      </c>
      <c r="O92" s="63" t="str">
        <f t="shared" si="30"/>
        <v>*</v>
      </c>
      <c r="P92" s="63" t="str">
        <f t="shared" si="30"/>
        <v>*</v>
      </c>
      <c r="Q92" s="63" t="str">
        <f t="shared" si="30"/>
        <v>*</v>
      </c>
      <c r="R92" s="63" t="str">
        <f t="shared" si="30"/>
        <v>*</v>
      </c>
      <c r="S92" s="63" t="str">
        <f t="shared" si="30"/>
        <v>*</v>
      </c>
      <c r="T92" s="63" t="str">
        <f t="shared" si="30"/>
        <v>*</v>
      </c>
      <c r="U92" s="63" t="str">
        <f t="shared" si="30"/>
        <v>*</v>
      </c>
      <c r="V92" s="63" t="str">
        <f t="shared" si="30"/>
        <v>*</v>
      </c>
      <c r="W92" s="63" t="str">
        <f t="shared" si="30"/>
        <v>*</v>
      </c>
      <c r="X92" s="63" t="str">
        <f t="shared" si="30"/>
        <v>*</v>
      </c>
      <c r="Y92" s="63" t="str">
        <f t="shared" si="30"/>
        <v>*</v>
      </c>
      <c r="Z92" s="63" t="str">
        <f t="shared" si="30"/>
        <v>*</v>
      </c>
      <c r="AA92" s="63" t="str">
        <f t="shared" si="30"/>
        <v>*</v>
      </c>
      <c r="AB92" s="63" t="str">
        <f t="shared" si="30"/>
        <v>*</v>
      </c>
      <c r="AC92" s="63" t="str">
        <f t="shared" si="30"/>
        <v>*</v>
      </c>
      <c r="AD92" s="63" t="str">
        <f t="shared" si="30"/>
        <v>*</v>
      </c>
      <c r="AE92" s="63" t="str">
        <f t="shared" si="30"/>
        <v>*</v>
      </c>
      <c r="AF92" s="63" t="str">
        <f t="shared" si="30"/>
        <v>*</v>
      </c>
      <c r="AG92" s="63" t="str">
        <f t="shared" si="30"/>
        <v>*</v>
      </c>
      <c r="AH92" s="63" t="str">
        <f t="shared" si="30"/>
        <v>*</v>
      </c>
      <c r="AI92" s="63" t="str">
        <f t="shared" si="30"/>
        <v>*</v>
      </c>
      <c r="AJ92" s="63" t="str">
        <f t="shared" si="30"/>
        <v>*</v>
      </c>
      <c r="AK92" s="63" t="str">
        <f t="shared" si="30"/>
        <v>*</v>
      </c>
      <c r="AL92" s="63" t="str">
        <f t="shared" si="30"/>
        <v>*</v>
      </c>
      <c r="AM92" s="63" t="str">
        <f t="shared" si="30"/>
        <v>*</v>
      </c>
      <c r="AN92" s="63" t="str">
        <f t="shared" si="30"/>
        <v>*</v>
      </c>
      <c r="AO92" s="63" t="str">
        <f t="shared" si="30"/>
        <v>*</v>
      </c>
      <c r="AP92" s="63" t="str">
        <f t="shared" si="30"/>
        <v>*</v>
      </c>
      <c r="AQ92" s="63" t="str">
        <f t="shared" si="30"/>
        <v>*</v>
      </c>
      <c r="AR92" s="63" t="str">
        <f t="shared" si="30"/>
        <v>*</v>
      </c>
      <c r="AS92" s="63" t="str">
        <f t="shared" si="30"/>
        <v>*</v>
      </c>
      <c r="AT92" s="63" t="str">
        <f t="shared" si="30"/>
        <v>*</v>
      </c>
      <c r="AU92" s="63" t="str">
        <f t="shared" si="30"/>
        <v>*</v>
      </c>
      <c r="AV92" s="63" t="str">
        <f t="shared" si="30"/>
        <v>*</v>
      </c>
      <c r="AW92" s="63" t="str">
        <f t="shared" si="30"/>
        <v>*</v>
      </c>
      <c r="AX92" s="63" t="str">
        <f t="shared" si="30"/>
        <v>*</v>
      </c>
      <c r="AY92" s="63" t="str">
        <f t="shared" si="30"/>
        <v>*</v>
      </c>
      <c r="AZ92" s="63" t="str">
        <f t="shared" si="30"/>
        <v>*</v>
      </c>
    </row>
    <row r="93" spans="1:52" x14ac:dyDescent="0.25">
      <c r="B93" s="71">
        <f t="shared" si="29"/>
        <v>0.25</v>
      </c>
      <c r="C93" s="63" t="str">
        <f t="shared" si="30"/>
        <v>*</v>
      </c>
      <c r="D93" s="63" t="str">
        <f t="shared" si="30"/>
        <v>*</v>
      </c>
      <c r="E93" s="63" t="str">
        <f t="shared" si="30"/>
        <v>*</v>
      </c>
      <c r="F93" s="63" t="str">
        <f t="shared" si="30"/>
        <v>*</v>
      </c>
      <c r="G93" s="63" t="str">
        <f t="shared" si="30"/>
        <v>*</v>
      </c>
      <c r="H93" s="63" t="str">
        <f t="shared" si="30"/>
        <v>*</v>
      </c>
      <c r="I93" s="63" t="str">
        <f t="shared" si="30"/>
        <v>*</v>
      </c>
      <c r="J93" s="63" t="str">
        <f t="shared" si="30"/>
        <v>*</v>
      </c>
      <c r="K93" s="63" t="str">
        <f t="shared" si="30"/>
        <v>*</v>
      </c>
      <c r="L93" s="63" t="str">
        <f t="shared" si="30"/>
        <v>*</v>
      </c>
      <c r="M93" s="63" t="str">
        <f t="shared" si="30"/>
        <v>*</v>
      </c>
      <c r="N93" s="63" t="str">
        <f t="shared" si="30"/>
        <v>*</v>
      </c>
      <c r="O93" s="63" t="str">
        <f t="shared" si="30"/>
        <v>*</v>
      </c>
      <c r="P93" s="63" t="str">
        <f t="shared" si="30"/>
        <v>*</v>
      </c>
      <c r="Q93" s="63" t="str">
        <f t="shared" si="30"/>
        <v>*</v>
      </c>
      <c r="R93" s="63" t="str">
        <f t="shared" si="30"/>
        <v>*</v>
      </c>
      <c r="S93" s="63" t="str">
        <f t="shared" si="30"/>
        <v>*</v>
      </c>
      <c r="T93" s="63" t="str">
        <f t="shared" si="30"/>
        <v>*</v>
      </c>
      <c r="U93" s="63" t="str">
        <f t="shared" si="30"/>
        <v>*</v>
      </c>
      <c r="V93" s="63" t="str">
        <f t="shared" si="30"/>
        <v>*</v>
      </c>
      <c r="W93" s="63" t="str">
        <f t="shared" si="30"/>
        <v>*</v>
      </c>
      <c r="X93" s="63" t="str">
        <f t="shared" si="30"/>
        <v>*</v>
      </c>
      <c r="Y93" s="63" t="str">
        <f t="shared" si="30"/>
        <v>*</v>
      </c>
      <c r="Z93" s="63" t="str">
        <f t="shared" si="30"/>
        <v>*</v>
      </c>
      <c r="AA93" s="63" t="str">
        <f t="shared" si="30"/>
        <v>*</v>
      </c>
      <c r="AB93" s="63" t="str">
        <f t="shared" si="30"/>
        <v>*</v>
      </c>
      <c r="AC93" s="63" t="str">
        <f t="shared" si="30"/>
        <v>*</v>
      </c>
      <c r="AD93" s="63" t="str">
        <f t="shared" si="30"/>
        <v>*</v>
      </c>
      <c r="AE93" s="63" t="str">
        <f t="shared" si="30"/>
        <v>*</v>
      </c>
      <c r="AF93" s="63" t="str">
        <f t="shared" si="30"/>
        <v>*</v>
      </c>
      <c r="AG93" s="63" t="str">
        <f t="shared" si="30"/>
        <v>*</v>
      </c>
      <c r="AH93" s="63" t="str">
        <f t="shared" si="30"/>
        <v>*</v>
      </c>
      <c r="AI93" s="63" t="str">
        <f t="shared" si="30"/>
        <v>*</v>
      </c>
      <c r="AJ93" s="63" t="str">
        <f t="shared" si="30"/>
        <v>*</v>
      </c>
      <c r="AK93" s="63" t="str">
        <f t="shared" si="30"/>
        <v>*</v>
      </c>
      <c r="AL93" s="63" t="str">
        <f t="shared" si="30"/>
        <v>*</v>
      </c>
      <c r="AM93" s="63" t="str">
        <f t="shared" si="30"/>
        <v>*</v>
      </c>
      <c r="AN93" s="63" t="str">
        <f t="shared" si="30"/>
        <v>*</v>
      </c>
      <c r="AO93" s="63" t="str">
        <f t="shared" si="30"/>
        <v>*</v>
      </c>
      <c r="AP93" s="63" t="str">
        <f t="shared" si="30"/>
        <v>*</v>
      </c>
      <c r="AQ93" s="63" t="str">
        <f t="shared" si="30"/>
        <v>*</v>
      </c>
      <c r="AR93" s="63" t="str">
        <f t="shared" si="30"/>
        <v>*</v>
      </c>
      <c r="AS93" s="63" t="str">
        <f t="shared" si="30"/>
        <v>*</v>
      </c>
      <c r="AT93" s="63" t="str">
        <f t="shared" si="30"/>
        <v>*</v>
      </c>
      <c r="AU93" s="63" t="str">
        <f t="shared" si="30"/>
        <v>*</v>
      </c>
      <c r="AV93" s="63" t="str">
        <f t="shared" si="30"/>
        <v>*</v>
      </c>
      <c r="AW93" s="63" t="str">
        <f t="shared" si="30"/>
        <v>*</v>
      </c>
      <c r="AX93" s="63" t="str">
        <f t="shared" si="30"/>
        <v>*</v>
      </c>
      <c r="AY93" s="63" t="str">
        <f t="shared" si="30"/>
        <v>*</v>
      </c>
      <c r="AZ93" s="63" t="str">
        <f t="shared" si="30"/>
        <v>*</v>
      </c>
    </row>
    <row r="94" spans="1:52" x14ac:dyDescent="0.25">
      <c r="B94" s="72">
        <f t="shared" si="29"/>
        <v>0.5</v>
      </c>
      <c r="C94" s="66" t="str">
        <f t="shared" si="30"/>
        <v>*</v>
      </c>
      <c r="D94" s="66" t="str">
        <f t="shared" si="30"/>
        <v>*</v>
      </c>
      <c r="E94" s="66" t="str">
        <f t="shared" si="30"/>
        <v>*</v>
      </c>
      <c r="F94" s="66" t="str">
        <f t="shared" si="30"/>
        <v>*</v>
      </c>
      <c r="G94" s="66" t="str">
        <f t="shared" si="30"/>
        <v>*</v>
      </c>
      <c r="H94" s="66" t="str">
        <f t="shared" si="30"/>
        <v>*</v>
      </c>
      <c r="I94" s="66" t="str">
        <f t="shared" si="30"/>
        <v>*</v>
      </c>
      <c r="J94" s="66" t="str">
        <f t="shared" si="30"/>
        <v>*</v>
      </c>
      <c r="K94" s="66" t="str">
        <f t="shared" si="30"/>
        <v>*</v>
      </c>
      <c r="L94" s="66" t="str">
        <f t="shared" si="30"/>
        <v>*</v>
      </c>
      <c r="M94" s="66" t="str">
        <f t="shared" si="30"/>
        <v>*</v>
      </c>
      <c r="N94" s="66" t="str">
        <f t="shared" si="30"/>
        <v>*</v>
      </c>
      <c r="O94" s="66" t="str">
        <f t="shared" si="30"/>
        <v>*</v>
      </c>
      <c r="P94" s="66" t="str">
        <f t="shared" si="30"/>
        <v>*</v>
      </c>
      <c r="Q94" s="66" t="str">
        <f t="shared" si="30"/>
        <v>*</v>
      </c>
      <c r="R94" s="66" t="str">
        <f t="shared" si="30"/>
        <v>*</v>
      </c>
      <c r="S94" s="66" t="str">
        <f t="shared" si="30"/>
        <v>*</v>
      </c>
      <c r="T94" s="66" t="str">
        <f t="shared" si="30"/>
        <v>*</v>
      </c>
      <c r="U94" s="66" t="str">
        <f t="shared" si="30"/>
        <v>*</v>
      </c>
      <c r="V94" s="66" t="str">
        <f t="shared" si="30"/>
        <v>*</v>
      </c>
      <c r="W94" s="66" t="str">
        <f t="shared" si="30"/>
        <v>*</v>
      </c>
      <c r="X94" s="66" t="str">
        <f t="shared" si="30"/>
        <v>*</v>
      </c>
      <c r="Y94" s="66" t="str">
        <f t="shared" si="30"/>
        <v>*</v>
      </c>
      <c r="Z94" s="66" t="str">
        <f t="shared" si="30"/>
        <v>*</v>
      </c>
      <c r="AA94" s="66" t="str">
        <f t="shared" si="30"/>
        <v>*</v>
      </c>
      <c r="AB94" s="66" t="str">
        <f t="shared" si="30"/>
        <v>*</v>
      </c>
      <c r="AC94" s="66" t="str">
        <f t="shared" si="30"/>
        <v>*</v>
      </c>
      <c r="AD94" s="66" t="str">
        <f t="shared" si="30"/>
        <v>*</v>
      </c>
      <c r="AE94" s="66" t="str">
        <f t="shared" si="30"/>
        <v>*</v>
      </c>
      <c r="AF94" s="66" t="str">
        <f t="shared" si="30"/>
        <v>*</v>
      </c>
      <c r="AG94" s="66" t="str">
        <f t="shared" si="30"/>
        <v>*</v>
      </c>
      <c r="AH94" s="66" t="str">
        <f t="shared" si="30"/>
        <v>*</v>
      </c>
      <c r="AI94" s="66" t="str">
        <f t="shared" si="30"/>
        <v>*</v>
      </c>
      <c r="AJ94" s="66" t="str">
        <f t="shared" si="30"/>
        <v>*</v>
      </c>
      <c r="AK94" s="66" t="str">
        <f t="shared" si="30"/>
        <v>*</v>
      </c>
      <c r="AL94" s="66" t="str">
        <f t="shared" si="30"/>
        <v>*</v>
      </c>
      <c r="AM94" s="66" t="str">
        <f t="shared" si="30"/>
        <v>*</v>
      </c>
      <c r="AN94" s="66" t="str">
        <f t="shared" si="30"/>
        <v>*</v>
      </c>
      <c r="AO94" s="66" t="str">
        <f t="shared" si="30"/>
        <v>*</v>
      </c>
      <c r="AP94" s="66" t="str">
        <f t="shared" si="30"/>
        <v>*</v>
      </c>
      <c r="AQ94" s="66" t="str">
        <f t="shared" si="30"/>
        <v>*</v>
      </c>
      <c r="AR94" s="66" t="str">
        <f t="shared" si="30"/>
        <v>*</v>
      </c>
      <c r="AS94" s="66" t="str">
        <f t="shared" si="30"/>
        <v>*</v>
      </c>
      <c r="AT94" s="66" t="str">
        <f t="shared" si="30"/>
        <v>*</v>
      </c>
      <c r="AU94" s="66" t="str">
        <f t="shared" si="30"/>
        <v>*</v>
      </c>
      <c r="AV94" s="66" t="str">
        <f t="shared" si="30"/>
        <v>*</v>
      </c>
      <c r="AW94" s="66" t="str">
        <f t="shared" si="30"/>
        <v>*</v>
      </c>
      <c r="AX94" s="66" t="str">
        <f t="shared" si="30"/>
        <v>*</v>
      </c>
      <c r="AY94" s="66" t="str">
        <f t="shared" si="30"/>
        <v>*</v>
      </c>
      <c r="AZ94" s="66" t="str">
        <f t="shared" si="30"/>
        <v>*</v>
      </c>
    </row>
    <row r="95" spans="1:52" x14ac:dyDescent="0.25">
      <c r="B95" s="71">
        <f t="shared" si="29"/>
        <v>0.75</v>
      </c>
      <c r="C95" s="63" t="str">
        <f t="shared" si="30"/>
        <v>*</v>
      </c>
      <c r="D95" s="63" t="str">
        <f t="shared" si="30"/>
        <v>*</v>
      </c>
      <c r="E95" s="63" t="str">
        <f t="shared" si="30"/>
        <v>*</v>
      </c>
      <c r="F95" s="63" t="str">
        <f t="shared" si="30"/>
        <v>*</v>
      </c>
      <c r="G95" s="63" t="str">
        <f t="shared" si="30"/>
        <v>*</v>
      </c>
      <c r="H95" s="63" t="str">
        <f t="shared" si="30"/>
        <v>*</v>
      </c>
      <c r="I95" s="63" t="str">
        <f t="shared" si="30"/>
        <v>*</v>
      </c>
      <c r="J95" s="63" t="str">
        <f t="shared" si="30"/>
        <v>*</v>
      </c>
      <c r="K95" s="63" t="str">
        <f t="shared" si="30"/>
        <v>*</v>
      </c>
      <c r="L95" s="63" t="str">
        <f t="shared" si="30"/>
        <v>*</v>
      </c>
      <c r="M95" s="63" t="str">
        <f t="shared" si="30"/>
        <v>*</v>
      </c>
      <c r="N95" s="63" t="str">
        <f t="shared" si="30"/>
        <v>*</v>
      </c>
      <c r="O95" s="63" t="str">
        <f t="shared" si="30"/>
        <v>*</v>
      </c>
      <c r="P95" s="63" t="str">
        <f t="shared" si="30"/>
        <v>*</v>
      </c>
      <c r="Q95" s="63" t="str">
        <f t="shared" si="30"/>
        <v>*</v>
      </c>
      <c r="R95" s="63" t="str">
        <f t="shared" si="30"/>
        <v>*</v>
      </c>
      <c r="S95" s="63" t="str">
        <f t="shared" si="30"/>
        <v>*</v>
      </c>
      <c r="T95" s="63" t="str">
        <f t="shared" si="30"/>
        <v>*</v>
      </c>
      <c r="U95" s="63" t="str">
        <f t="shared" si="30"/>
        <v>*</v>
      </c>
      <c r="V95" s="63" t="str">
        <f t="shared" si="30"/>
        <v>*</v>
      </c>
      <c r="W95" s="63" t="str">
        <f t="shared" si="30"/>
        <v>*</v>
      </c>
      <c r="X95" s="63" t="str">
        <f t="shared" si="30"/>
        <v>*</v>
      </c>
      <c r="Y95" s="63" t="str">
        <f t="shared" si="30"/>
        <v>*</v>
      </c>
      <c r="Z95" s="63" t="str">
        <f t="shared" si="30"/>
        <v>*</v>
      </c>
      <c r="AA95" s="63" t="str">
        <f t="shared" si="30"/>
        <v>*</v>
      </c>
      <c r="AB95" s="63" t="str">
        <f t="shared" si="30"/>
        <v>*</v>
      </c>
      <c r="AC95" s="63" t="str">
        <f t="shared" si="30"/>
        <v>*</v>
      </c>
      <c r="AD95" s="63" t="str">
        <f t="shared" si="30"/>
        <v>*</v>
      </c>
      <c r="AE95" s="63" t="str">
        <f t="shared" si="30"/>
        <v>*</v>
      </c>
      <c r="AF95" s="63" t="str">
        <f t="shared" si="30"/>
        <v>*</v>
      </c>
      <c r="AG95" s="63" t="str">
        <f t="shared" si="30"/>
        <v>*</v>
      </c>
      <c r="AH95" s="63" t="str">
        <f t="shared" si="30"/>
        <v>*</v>
      </c>
      <c r="AI95" s="63" t="str">
        <f t="shared" si="30"/>
        <v>*</v>
      </c>
      <c r="AJ95" s="63" t="str">
        <f t="shared" si="30"/>
        <v>*</v>
      </c>
      <c r="AK95" s="63" t="str">
        <f t="shared" si="30"/>
        <v>*</v>
      </c>
      <c r="AL95" s="63" t="str">
        <f t="shared" si="30"/>
        <v>*</v>
      </c>
      <c r="AM95" s="63" t="str">
        <f t="shared" si="30"/>
        <v>*</v>
      </c>
      <c r="AN95" s="63" t="str">
        <f t="shared" si="30"/>
        <v>*</v>
      </c>
      <c r="AO95" s="63" t="str">
        <f t="shared" si="30"/>
        <v>*</v>
      </c>
      <c r="AP95" s="63" t="str">
        <f t="shared" si="30"/>
        <v>*</v>
      </c>
      <c r="AQ95" s="63" t="str">
        <f t="shared" si="30"/>
        <v>*</v>
      </c>
      <c r="AR95" s="63" t="str">
        <f t="shared" si="30"/>
        <v>*</v>
      </c>
      <c r="AS95" s="63" t="str">
        <f t="shared" si="30"/>
        <v>*</v>
      </c>
      <c r="AT95" s="63" t="str">
        <f t="shared" si="30"/>
        <v>*</v>
      </c>
      <c r="AU95" s="63" t="str">
        <f t="shared" si="30"/>
        <v>*</v>
      </c>
      <c r="AV95" s="63" t="str">
        <f t="shared" si="30"/>
        <v>*</v>
      </c>
      <c r="AW95" s="63" t="str">
        <f t="shared" si="30"/>
        <v>*</v>
      </c>
      <c r="AX95" s="63" t="str">
        <f t="shared" si="30"/>
        <v>*</v>
      </c>
      <c r="AY95" s="63" t="str">
        <f t="shared" si="30"/>
        <v>*</v>
      </c>
      <c r="AZ95" s="63" t="str">
        <f t="shared" si="30"/>
        <v>*</v>
      </c>
    </row>
    <row r="96" spans="1:52" x14ac:dyDescent="0.25">
      <c r="B96" s="71">
        <f t="shared" si="29"/>
        <v>0.95</v>
      </c>
      <c r="C96" s="63" t="str">
        <f t="shared" si="30"/>
        <v>*</v>
      </c>
      <c r="D96" s="63" t="str">
        <f t="shared" si="30"/>
        <v>*</v>
      </c>
      <c r="E96" s="63" t="str">
        <f t="shared" si="30"/>
        <v>*</v>
      </c>
      <c r="F96" s="63" t="str">
        <f t="shared" si="30"/>
        <v>*</v>
      </c>
      <c r="G96" s="63" t="str">
        <f t="shared" si="30"/>
        <v>*</v>
      </c>
      <c r="H96" s="63" t="str">
        <f t="shared" ref="H96:AZ97" si="31">IF(H$64&lt;&gt;"*", NA(), IF(H$65&lt;&gt;"*", H76/H$62, "*"))</f>
        <v>*</v>
      </c>
      <c r="I96" s="63" t="str">
        <f t="shared" si="31"/>
        <v>*</v>
      </c>
      <c r="J96" s="63" t="str">
        <f t="shared" si="31"/>
        <v>*</v>
      </c>
      <c r="K96" s="63" t="str">
        <f t="shared" si="31"/>
        <v>*</v>
      </c>
      <c r="L96" s="63" t="str">
        <f t="shared" si="31"/>
        <v>*</v>
      </c>
      <c r="M96" s="63" t="str">
        <f t="shared" si="31"/>
        <v>*</v>
      </c>
      <c r="N96" s="63" t="str">
        <f t="shared" si="31"/>
        <v>*</v>
      </c>
      <c r="O96" s="63" t="str">
        <f t="shared" si="31"/>
        <v>*</v>
      </c>
      <c r="P96" s="63" t="str">
        <f t="shared" si="31"/>
        <v>*</v>
      </c>
      <c r="Q96" s="63" t="str">
        <f t="shared" si="31"/>
        <v>*</v>
      </c>
      <c r="R96" s="63" t="str">
        <f t="shared" si="31"/>
        <v>*</v>
      </c>
      <c r="S96" s="63" t="str">
        <f t="shared" si="31"/>
        <v>*</v>
      </c>
      <c r="T96" s="63" t="str">
        <f t="shared" si="31"/>
        <v>*</v>
      </c>
      <c r="U96" s="63" t="str">
        <f t="shared" si="31"/>
        <v>*</v>
      </c>
      <c r="V96" s="63" t="str">
        <f t="shared" si="31"/>
        <v>*</v>
      </c>
      <c r="W96" s="63" t="str">
        <f t="shared" si="31"/>
        <v>*</v>
      </c>
      <c r="X96" s="63" t="str">
        <f t="shared" si="31"/>
        <v>*</v>
      </c>
      <c r="Y96" s="63" t="str">
        <f t="shared" si="31"/>
        <v>*</v>
      </c>
      <c r="Z96" s="63" t="str">
        <f t="shared" si="31"/>
        <v>*</v>
      </c>
      <c r="AA96" s="63" t="str">
        <f t="shared" si="31"/>
        <v>*</v>
      </c>
      <c r="AB96" s="63" t="str">
        <f t="shared" si="31"/>
        <v>*</v>
      </c>
      <c r="AC96" s="63" t="str">
        <f t="shared" si="31"/>
        <v>*</v>
      </c>
      <c r="AD96" s="63" t="str">
        <f t="shared" si="31"/>
        <v>*</v>
      </c>
      <c r="AE96" s="63" t="str">
        <f t="shared" si="31"/>
        <v>*</v>
      </c>
      <c r="AF96" s="63" t="str">
        <f t="shared" si="31"/>
        <v>*</v>
      </c>
      <c r="AG96" s="63" t="str">
        <f t="shared" si="31"/>
        <v>*</v>
      </c>
      <c r="AH96" s="63" t="str">
        <f t="shared" si="31"/>
        <v>*</v>
      </c>
      <c r="AI96" s="63" t="str">
        <f t="shared" si="31"/>
        <v>*</v>
      </c>
      <c r="AJ96" s="63" t="str">
        <f t="shared" si="31"/>
        <v>*</v>
      </c>
      <c r="AK96" s="63" t="str">
        <f t="shared" si="31"/>
        <v>*</v>
      </c>
      <c r="AL96" s="63" t="str">
        <f t="shared" si="31"/>
        <v>*</v>
      </c>
      <c r="AM96" s="63" t="str">
        <f t="shared" si="31"/>
        <v>*</v>
      </c>
      <c r="AN96" s="63" t="str">
        <f t="shared" si="31"/>
        <v>*</v>
      </c>
      <c r="AO96" s="63" t="str">
        <f t="shared" si="31"/>
        <v>*</v>
      </c>
      <c r="AP96" s="63" t="str">
        <f t="shared" si="31"/>
        <v>*</v>
      </c>
      <c r="AQ96" s="63" t="str">
        <f t="shared" si="31"/>
        <v>*</v>
      </c>
      <c r="AR96" s="63" t="str">
        <f t="shared" si="31"/>
        <v>*</v>
      </c>
      <c r="AS96" s="63" t="str">
        <f t="shared" si="31"/>
        <v>*</v>
      </c>
      <c r="AT96" s="63" t="str">
        <f t="shared" si="31"/>
        <v>*</v>
      </c>
      <c r="AU96" s="63" t="str">
        <f t="shared" si="31"/>
        <v>*</v>
      </c>
      <c r="AV96" s="63" t="str">
        <f t="shared" si="31"/>
        <v>*</v>
      </c>
      <c r="AW96" s="63" t="str">
        <f t="shared" si="31"/>
        <v>*</v>
      </c>
      <c r="AX96" s="63" t="str">
        <f t="shared" si="31"/>
        <v>*</v>
      </c>
      <c r="AY96" s="63" t="str">
        <f t="shared" si="31"/>
        <v>*</v>
      </c>
      <c r="AZ96" s="63" t="str">
        <f t="shared" si="31"/>
        <v>*</v>
      </c>
    </row>
    <row r="97" spans="1:52" x14ac:dyDescent="0.25">
      <c r="B97" s="71">
        <f t="shared" si="29"/>
        <v>0.97499999999999998</v>
      </c>
      <c r="C97" s="63" t="str">
        <f t="shared" ref="C97:AH97" si="32">IF(C$64&lt;&gt;"*", NA(), IF(C$65&lt;&gt;"*", C77/C$62, "*"))</f>
        <v>*</v>
      </c>
      <c r="D97" s="63" t="str">
        <f t="shared" si="32"/>
        <v>*</v>
      </c>
      <c r="E97" s="63" t="str">
        <f t="shared" si="32"/>
        <v>*</v>
      </c>
      <c r="F97" s="63" t="str">
        <f t="shared" si="32"/>
        <v>*</v>
      </c>
      <c r="G97" s="63" t="str">
        <f t="shared" si="32"/>
        <v>*</v>
      </c>
      <c r="H97" s="63" t="str">
        <f t="shared" si="32"/>
        <v>*</v>
      </c>
      <c r="I97" s="63" t="str">
        <f t="shared" si="32"/>
        <v>*</v>
      </c>
      <c r="J97" s="63" t="str">
        <f t="shared" si="32"/>
        <v>*</v>
      </c>
      <c r="K97" s="63" t="str">
        <f t="shared" si="32"/>
        <v>*</v>
      </c>
      <c r="L97" s="63" t="str">
        <f t="shared" si="32"/>
        <v>*</v>
      </c>
      <c r="M97" s="63" t="str">
        <f t="shared" si="32"/>
        <v>*</v>
      </c>
      <c r="N97" s="63" t="str">
        <f t="shared" si="32"/>
        <v>*</v>
      </c>
      <c r="O97" s="63" t="str">
        <f t="shared" si="32"/>
        <v>*</v>
      </c>
      <c r="P97" s="63" t="str">
        <f t="shared" si="32"/>
        <v>*</v>
      </c>
      <c r="Q97" s="63" t="str">
        <f t="shared" si="32"/>
        <v>*</v>
      </c>
      <c r="R97" s="63" t="str">
        <f t="shared" si="32"/>
        <v>*</v>
      </c>
      <c r="S97" s="63" t="str">
        <f t="shared" si="32"/>
        <v>*</v>
      </c>
      <c r="T97" s="63" t="str">
        <f t="shared" si="32"/>
        <v>*</v>
      </c>
      <c r="U97" s="63" t="str">
        <f t="shared" si="32"/>
        <v>*</v>
      </c>
      <c r="V97" s="63" t="str">
        <f t="shared" si="32"/>
        <v>*</v>
      </c>
      <c r="W97" s="63" t="str">
        <f t="shared" si="32"/>
        <v>*</v>
      </c>
      <c r="X97" s="63" t="str">
        <f t="shared" si="32"/>
        <v>*</v>
      </c>
      <c r="Y97" s="63" t="str">
        <f t="shared" si="32"/>
        <v>*</v>
      </c>
      <c r="Z97" s="63" t="str">
        <f t="shared" si="32"/>
        <v>*</v>
      </c>
      <c r="AA97" s="63" t="str">
        <f t="shared" si="32"/>
        <v>*</v>
      </c>
      <c r="AB97" s="63" t="str">
        <f t="shared" si="32"/>
        <v>*</v>
      </c>
      <c r="AC97" s="63" t="str">
        <f t="shared" si="32"/>
        <v>*</v>
      </c>
      <c r="AD97" s="63" t="str">
        <f t="shared" si="32"/>
        <v>*</v>
      </c>
      <c r="AE97" s="63" t="str">
        <f t="shared" si="32"/>
        <v>*</v>
      </c>
      <c r="AF97" s="63" t="str">
        <f t="shared" si="32"/>
        <v>*</v>
      </c>
      <c r="AG97" s="63" t="str">
        <f t="shared" si="32"/>
        <v>*</v>
      </c>
      <c r="AH97" s="63" t="str">
        <f t="shared" si="32"/>
        <v>*</v>
      </c>
      <c r="AI97" s="63" t="str">
        <f t="shared" si="31"/>
        <v>*</v>
      </c>
      <c r="AJ97" s="63" t="str">
        <f t="shared" si="31"/>
        <v>*</v>
      </c>
      <c r="AK97" s="63" t="str">
        <f t="shared" si="31"/>
        <v>*</v>
      </c>
      <c r="AL97" s="63" t="str">
        <f t="shared" si="31"/>
        <v>*</v>
      </c>
      <c r="AM97" s="63" t="str">
        <f t="shared" si="31"/>
        <v>*</v>
      </c>
      <c r="AN97" s="63" t="str">
        <f t="shared" si="31"/>
        <v>*</v>
      </c>
      <c r="AO97" s="63" t="str">
        <f t="shared" si="31"/>
        <v>*</v>
      </c>
      <c r="AP97" s="63" t="str">
        <f t="shared" si="31"/>
        <v>*</v>
      </c>
      <c r="AQ97" s="63" t="str">
        <f t="shared" si="31"/>
        <v>*</v>
      </c>
      <c r="AR97" s="63" t="str">
        <f t="shared" si="31"/>
        <v>*</v>
      </c>
      <c r="AS97" s="63" t="str">
        <f t="shared" si="31"/>
        <v>*</v>
      </c>
      <c r="AT97" s="63" t="str">
        <f t="shared" si="31"/>
        <v>*</v>
      </c>
      <c r="AU97" s="63" t="str">
        <f t="shared" si="31"/>
        <v>*</v>
      </c>
      <c r="AV97" s="63" t="str">
        <f t="shared" si="31"/>
        <v>*</v>
      </c>
      <c r="AW97" s="63" t="str">
        <f t="shared" si="31"/>
        <v>*</v>
      </c>
      <c r="AX97" s="63" t="str">
        <f t="shared" si="31"/>
        <v>*</v>
      </c>
      <c r="AY97" s="63" t="str">
        <f t="shared" si="31"/>
        <v>*</v>
      </c>
      <c r="AZ97" s="63" t="str">
        <f t="shared" si="31"/>
        <v>*</v>
      </c>
    </row>
    <row r="98" spans="1:52" x14ac:dyDescent="0.25">
      <c r="B98" s="67"/>
      <c r="C98" s="63"/>
      <c r="D98" s="63"/>
      <c r="E98" s="63"/>
      <c r="F98" s="63"/>
      <c r="G98" s="63"/>
      <c r="H98" s="63"/>
      <c r="I98" s="63"/>
      <c r="J98" s="63"/>
      <c r="K98" s="63"/>
      <c r="L98" s="63"/>
      <c r="M98" s="63"/>
      <c r="N98" s="63"/>
      <c r="O98" s="63"/>
      <c r="P98" s="63"/>
      <c r="Q98" s="63"/>
      <c r="R98" s="63"/>
      <c r="S98" s="63"/>
      <c r="T98" s="63"/>
      <c r="U98" s="63"/>
      <c r="V98" s="63"/>
      <c r="W98" s="63"/>
      <c r="X98" s="63"/>
      <c r="Y98" s="63"/>
      <c r="Z98" s="63"/>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row>
    <row r="99" spans="1:52" x14ac:dyDescent="0.25">
      <c r="A99" s="26" t="s">
        <v>29</v>
      </c>
      <c r="B99" s="59"/>
      <c r="C99" s="61"/>
      <c r="D99" s="61"/>
      <c r="E99" s="61"/>
      <c r="F99" s="61"/>
      <c r="G99" s="61"/>
      <c r="H99" s="61"/>
      <c r="I99" s="61"/>
      <c r="J99" s="61"/>
      <c r="K99" s="61"/>
      <c r="L99" s="61"/>
      <c r="M99" s="61"/>
      <c r="N99" s="61"/>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row>
    <row r="100" spans="1:52" x14ac:dyDescent="0.25">
      <c r="A100" s="26"/>
      <c r="B100" s="68">
        <v>0.1</v>
      </c>
      <c r="C100" s="63" t="e">
        <f t="shared" ref="C100:I100" si="33">IF(C$64&lt;&gt;"*", NA(), IF(C$65&lt;&gt;"*", C$80/C$62, NA()))</f>
        <v>#N/A</v>
      </c>
      <c r="D100" s="63" t="e">
        <f t="shared" si="33"/>
        <v>#N/A</v>
      </c>
      <c r="E100" s="63" t="e">
        <f t="shared" si="33"/>
        <v>#N/A</v>
      </c>
      <c r="F100" s="63" t="e">
        <f t="shared" si="33"/>
        <v>#N/A</v>
      </c>
      <c r="G100" s="63" t="e">
        <f t="shared" si="33"/>
        <v>#N/A</v>
      </c>
      <c r="H100" s="63" t="e">
        <f t="shared" si="33"/>
        <v>#N/A</v>
      </c>
      <c r="I100" s="63" t="e">
        <f t="shared" si="33"/>
        <v>#N/A</v>
      </c>
      <c r="J100" s="63" t="e">
        <f>IF(J$64&lt;&gt;"*", NA(), IF(J$65&lt;&gt;"*", J$80/J$62, NA()))</f>
        <v>#N/A</v>
      </c>
      <c r="K100" s="63" t="e">
        <f t="shared" ref="K100:AZ100" si="34">IF(K$64&lt;&gt;"*", NA(), IF(K$65&lt;&gt;"*", K$80/K$62, NA()))</f>
        <v>#N/A</v>
      </c>
      <c r="L100" s="63" t="e">
        <f t="shared" si="34"/>
        <v>#N/A</v>
      </c>
      <c r="M100" s="63" t="e">
        <f t="shared" si="34"/>
        <v>#N/A</v>
      </c>
      <c r="N100" s="63" t="e">
        <f t="shared" si="34"/>
        <v>#N/A</v>
      </c>
      <c r="O100" s="63" t="e">
        <f t="shared" si="34"/>
        <v>#N/A</v>
      </c>
      <c r="P100" s="63" t="e">
        <f t="shared" si="34"/>
        <v>#N/A</v>
      </c>
      <c r="Q100" s="63" t="e">
        <f t="shared" si="34"/>
        <v>#N/A</v>
      </c>
      <c r="R100" s="63" t="e">
        <f t="shared" si="34"/>
        <v>#N/A</v>
      </c>
      <c r="S100" s="63" t="e">
        <f t="shared" si="34"/>
        <v>#N/A</v>
      </c>
      <c r="T100" s="63" t="e">
        <f t="shared" si="34"/>
        <v>#N/A</v>
      </c>
      <c r="U100" s="63" t="e">
        <f t="shared" si="34"/>
        <v>#N/A</v>
      </c>
      <c r="V100" s="63" t="e">
        <f t="shared" si="34"/>
        <v>#N/A</v>
      </c>
      <c r="W100" s="63" t="e">
        <f t="shared" si="34"/>
        <v>#N/A</v>
      </c>
      <c r="X100" s="63" t="e">
        <f t="shared" si="34"/>
        <v>#N/A</v>
      </c>
      <c r="Y100" s="63" t="e">
        <f t="shared" si="34"/>
        <v>#N/A</v>
      </c>
      <c r="Z100" s="63" t="e">
        <f t="shared" si="34"/>
        <v>#N/A</v>
      </c>
      <c r="AA100" s="63" t="e">
        <f t="shared" si="34"/>
        <v>#N/A</v>
      </c>
      <c r="AB100" s="63" t="e">
        <f t="shared" si="34"/>
        <v>#N/A</v>
      </c>
      <c r="AC100" s="63" t="e">
        <f t="shared" si="34"/>
        <v>#N/A</v>
      </c>
      <c r="AD100" s="63" t="e">
        <f t="shared" si="34"/>
        <v>#N/A</v>
      </c>
      <c r="AE100" s="63" t="e">
        <f t="shared" si="34"/>
        <v>#N/A</v>
      </c>
      <c r="AF100" s="63" t="e">
        <f t="shared" si="34"/>
        <v>#N/A</v>
      </c>
      <c r="AG100" s="63" t="e">
        <f t="shared" si="34"/>
        <v>#N/A</v>
      </c>
      <c r="AH100" s="63" t="e">
        <f t="shared" si="34"/>
        <v>#N/A</v>
      </c>
      <c r="AI100" s="63" t="e">
        <f t="shared" si="34"/>
        <v>#N/A</v>
      </c>
      <c r="AJ100" s="63" t="e">
        <f t="shared" si="34"/>
        <v>#N/A</v>
      </c>
      <c r="AK100" s="63" t="e">
        <f t="shared" si="34"/>
        <v>#N/A</v>
      </c>
      <c r="AL100" s="63" t="e">
        <f t="shared" si="34"/>
        <v>#N/A</v>
      </c>
      <c r="AM100" s="63" t="e">
        <f t="shared" si="34"/>
        <v>#N/A</v>
      </c>
      <c r="AN100" s="63" t="e">
        <f t="shared" si="34"/>
        <v>#N/A</v>
      </c>
      <c r="AO100" s="63" t="e">
        <f t="shared" si="34"/>
        <v>#N/A</v>
      </c>
      <c r="AP100" s="63" t="e">
        <f t="shared" si="34"/>
        <v>#N/A</v>
      </c>
      <c r="AQ100" s="63" t="e">
        <f t="shared" si="34"/>
        <v>#N/A</v>
      </c>
      <c r="AR100" s="63" t="e">
        <f t="shared" si="34"/>
        <v>#N/A</v>
      </c>
      <c r="AS100" s="63" t="e">
        <f t="shared" si="34"/>
        <v>#N/A</v>
      </c>
      <c r="AT100" s="63" t="e">
        <f t="shared" si="34"/>
        <v>#N/A</v>
      </c>
      <c r="AU100" s="63" t="e">
        <f t="shared" si="34"/>
        <v>#N/A</v>
      </c>
      <c r="AV100" s="63" t="e">
        <f t="shared" si="34"/>
        <v>#N/A</v>
      </c>
      <c r="AW100" s="63" t="e">
        <f t="shared" si="34"/>
        <v>#N/A</v>
      </c>
      <c r="AX100" s="63" t="e">
        <f t="shared" si="34"/>
        <v>#N/A</v>
      </c>
      <c r="AY100" s="63" t="e">
        <f t="shared" si="34"/>
        <v>#N/A</v>
      </c>
      <c r="AZ100" s="63" t="e">
        <f t="shared" si="34"/>
        <v>#N/A</v>
      </c>
    </row>
    <row r="101" spans="1:52" x14ac:dyDescent="0.25">
      <c r="B101" s="68">
        <f>$B81</f>
        <v>0.25</v>
      </c>
      <c r="C101" s="63" t="e">
        <f t="shared" ref="C101:AZ101" si="35">IF(C$64&lt;&gt;"*", NA(), IF(C$65&lt;&gt;"*", C$81/C$62, NA()))</f>
        <v>#N/A</v>
      </c>
      <c r="D101" s="63" t="e">
        <f t="shared" si="35"/>
        <v>#N/A</v>
      </c>
      <c r="E101" s="63" t="e">
        <f t="shared" si="35"/>
        <v>#N/A</v>
      </c>
      <c r="F101" s="63" t="e">
        <f t="shared" si="35"/>
        <v>#N/A</v>
      </c>
      <c r="G101" s="63" t="e">
        <f t="shared" si="35"/>
        <v>#N/A</v>
      </c>
      <c r="H101" s="63" t="e">
        <f t="shared" si="35"/>
        <v>#N/A</v>
      </c>
      <c r="I101" s="63" t="e">
        <f t="shared" si="35"/>
        <v>#N/A</v>
      </c>
      <c r="J101" s="63" t="e">
        <f t="shared" si="35"/>
        <v>#N/A</v>
      </c>
      <c r="K101" s="63" t="e">
        <f t="shared" si="35"/>
        <v>#N/A</v>
      </c>
      <c r="L101" s="63" t="e">
        <f t="shared" si="35"/>
        <v>#N/A</v>
      </c>
      <c r="M101" s="63" t="e">
        <f t="shared" si="35"/>
        <v>#N/A</v>
      </c>
      <c r="N101" s="63" t="e">
        <f t="shared" si="35"/>
        <v>#N/A</v>
      </c>
      <c r="O101" s="63" t="e">
        <f t="shared" si="35"/>
        <v>#N/A</v>
      </c>
      <c r="P101" s="63" t="e">
        <f t="shared" si="35"/>
        <v>#N/A</v>
      </c>
      <c r="Q101" s="63" t="e">
        <f t="shared" si="35"/>
        <v>#N/A</v>
      </c>
      <c r="R101" s="63" t="e">
        <f t="shared" si="35"/>
        <v>#N/A</v>
      </c>
      <c r="S101" s="63" t="e">
        <f t="shared" si="35"/>
        <v>#N/A</v>
      </c>
      <c r="T101" s="63" t="e">
        <f t="shared" si="35"/>
        <v>#N/A</v>
      </c>
      <c r="U101" s="63" t="e">
        <f t="shared" si="35"/>
        <v>#N/A</v>
      </c>
      <c r="V101" s="63" t="e">
        <f t="shared" si="35"/>
        <v>#N/A</v>
      </c>
      <c r="W101" s="63" t="e">
        <f t="shared" si="35"/>
        <v>#N/A</v>
      </c>
      <c r="X101" s="63" t="e">
        <f t="shared" si="35"/>
        <v>#N/A</v>
      </c>
      <c r="Y101" s="63" t="e">
        <f t="shared" si="35"/>
        <v>#N/A</v>
      </c>
      <c r="Z101" s="63" t="e">
        <f t="shared" si="35"/>
        <v>#N/A</v>
      </c>
      <c r="AA101" s="63" t="e">
        <f t="shared" si="35"/>
        <v>#N/A</v>
      </c>
      <c r="AB101" s="63" t="e">
        <f t="shared" si="35"/>
        <v>#N/A</v>
      </c>
      <c r="AC101" s="63" t="e">
        <f t="shared" si="35"/>
        <v>#N/A</v>
      </c>
      <c r="AD101" s="63" t="e">
        <f t="shared" si="35"/>
        <v>#N/A</v>
      </c>
      <c r="AE101" s="63" t="e">
        <f t="shared" si="35"/>
        <v>#N/A</v>
      </c>
      <c r="AF101" s="63" t="e">
        <f t="shared" si="35"/>
        <v>#N/A</v>
      </c>
      <c r="AG101" s="63" t="e">
        <f t="shared" si="35"/>
        <v>#N/A</v>
      </c>
      <c r="AH101" s="63" t="e">
        <f t="shared" si="35"/>
        <v>#N/A</v>
      </c>
      <c r="AI101" s="63" t="e">
        <f t="shared" si="35"/>
        <v>#N/A</v>
      </c>
      <c r="AJ101" s="63" t="e">
        <f t="shared" si="35"/>
        <v>#N/A</v>
      </c>
      <c r="AK101" s="63" t="e">
        <f t="shared" si="35"/>
        <v>#N/A</v>
      </c>
      <c r="AL101" s="63" t="e">
        <f t="shared" si="35"/>
        <v>#N/A</v>
      </c>
      <c r="AM101" s="63" t="e">
        <f t="shared" si="35"/>
        <v>#N/A</v>
      </c>
      <c r="AN101" s="63" t="e">
        <f t="shared" si="35"/>
        <v>#N/A</v>
      </c>
      <c r="AO101" s="63" t="e">
        <f t="shared" si="35"/>
        <v>#N/A</v>
      </c>
      <c r="AP101" s="63" t="e">
        <f t="shared" si="35"/>
        <v>#N/A</v>
      </c>
      <c r="AQ101" s="63" t="e">
        <f t="shared" si="35"/>
        <v>#N/A</v>
      </c>
      <c r="AR101" s="63" t="e">
        <f t="shared" si="35"/>
        <v>#N/A</v>
      </c>
      <c r="AS101" s="63" t="e">
        <f t="shared" si="35"/>
        <v>#N/A</v>
      </c>
      <c r="AT101" s="63" t="e">
        <f t="shared" si="35"/>
        <v>#N/A</v>
      </c>
      <c r="AU101" s="63" t="e">
        <f t="shared" si="35"/>
        <v>#N/A</v>
      </c>
      <c r="AV101" s="63" t="e">
        <f t="shared" si="35"/>
        <v>#N/A</v>
      </c>
      <c r="AW101" s="63" t="e">
        <f t="shared" si="35"/>
        <v>#N/A</v>
      </c>
      <c r="AX101" s="63" t="e">
        <f t="shared" si="35"/>
        <v>#N/A</v>
      </c>
      <c r="AY101" s="63" t="e">
        <f t="shared" si="35"/>
        <v>#N/A</v>
      </c>
      <c r="AZ101" s="63" t="e">
        <f t="shared" si="35"/>
        <v>#N/A</v>
      </c>
    </row>
    <row r="102" spans="1:52" x14ac:dyDescent="0.25">
      <c r="B102" s="68">
        <f>$B82</f>
        <v>0.33</v>
      </c>
      <c r="C102" s="63" t="e">
        <f t="shared" ref="C102:AZ102" si="36">IF(C$64&lt;&gt;"*", NA(), IF(C$65&lt;&gt;"*", C$82/C$62, NA()))</f>
        <v>#N/A</v>
      </c>
      <c r="D102" s="63" t="e">
        <f t="shared" si="36"/>
        <v>#N/A</v>
      </c>
      <c r="E102" s="63" t="e">
        <f t="shared" si="36"/>
        <v>#N/A</v>
      </c>
      <c r="F102" s="63" t="e">
        <f t="shared" si="36"/>
        <v>#N/A</v>
      </c>
      <c r="G102" s="63" t="e">
        <f t="shared" si="36"/>
        <v>#N/A</v>
      </c>
      <c r="H102" s="63" t="e">
        <f t="shared" si="36"/>
        <v>#N/A</v>
      </c>
      <c r="I102" s="63" t="e">
        <f t="shared" si="36"/>
        <v>#N/A</v>
      </c>
      <c r="J102" s="63" t="e">
        <f t="shared" si="36"/>
        <v>#N/A</v>
      </c>
      <c r="K102" s="63" t="e">
        <f t="shared" si="36"/>
        <v>#N/A</v>
      </c>
      <c r="L102" s="63" t="e">
        <f t="shared" si="36"/>
        <v>#N/A</v>
      </c>
      <c r="M102" s="63" t="e">
        <f t="shared" si="36"/>
        <v>#N/A</v>
      </c>
      <c r="N102" s="63" t="e">
        <f t="shared" si="36"/>
        <v>#N/A</v>
      </c>
      <c r="O102" s="63" t="e">
        <f t="shared" si="36"/>
        <v>#N/A</v>
      </c>
      <c r="P102" s="63" t="e">
        <f t="shared" si="36"/>
        <v>#N/A</v>
      </c>
      <c r="Q102" s="63" t="e">
        <f t="shared" si="36"/>
        <v>#N/A</v>
      </c>
      <c r="R102" s="63" t="e">
        <f t="shared" si="36"/>
        <v>#N/A</v>
      </c>
      <c r="S102" s="63" t="e">
        <f t="shared" si="36"/>
        <v>#N/A</v>
      </c>
      <c r="T102" s="63" t="e">
        <f t="shared" si="36"/>
        <v>#N/A</v>
      </c>
      <c r="U102" s="63" t="e">
        <f t="shared" si="36"/>
        <v>#N/A</v>
      </c>
      <c r="V102" s="63" t="e">
        <f t="shared" si="36"/>
        <v>#N/A</v>
      </c>
      <c r="W102" s="63" t="e">
        <f t="shared" si="36"/>
        <v>#N/A</v>
      </c>
      <c r="X102" s="63" t="e">
        <f t="shared" si="36"/>
        <v>#N/A</v>
      </c>
      <c r="Y102" s="63" t="e">
        <f t="shared" si="36"/>
        <v>#N/A</v>
      </c>
      <c r="Z102" s="63" t="e">
        <f t="shared" si="36"/>
        <v>#N/A</v>
      </c>
      <c r="AA102" s="63" t="e">
        <f t="shared" si="36"/>
        <v>#N/A</v>
      </c>
      <c r="AB102" s="63" t="e">
        <f t="shared" si="36"/>
        <v>#N/A</v>
      </c>
      <c r="AC102" s="63" t="e">
        <f t="shared" si="36"/>
        <v>#N/A</v>
      </c>
      <c r="AD102" s="63" t="e">
        <f t="shared" si="36"/>
        <v>#N/A</v>
      </c>
      <c r="AE102" s="63" t="e">
        <f t="shared" si="36"/>
        <v>#N/A</v>
      </c>
      <c r="AF102" s="63" t="e">
        <f t="shared" si="36"/>
        <v>#N/A</v>
      </c>
      <c r="AG102" s="63" t="e">
        <f t="shared" si="36"/>
        <v>#N/A</v>
      </c>
      <c r="AH102" s="63" t="e">
        <f t="shared" si="36"/>
        <v>#N/A</v>
      </c>
      <c r="AI102" s="63" t="e">
        <f t="shared" si="36"/>
        <v>#N/A</v>
      </c>
      <c r="AJ102" s="63" t="e">
        <f t="shared" si="36"/>
        <v>#N/A</v>
      </c>
      <c r="AK102" s="63" t="e">
        <f t="shared" si="36"/>
        <v>#N/A</v>
      </c>
      <c r="AL102" s="63" t="e">
        <f t="shared" si="36"/>
        <v>#N/A</v>
      </c>
      <c r="AM102" s="63" t="e">
        <f t="shared" si="36"/>
        <v>#N/A</v>
      </c>
      <c r="AN102" s="63" t="e">
        <f t="shared" si="36"/>
        <v>#N/A</v>
      </c>
      <c r="AO102" s="63" t="e">
        <f t="shared" si="36"/>
        <v>#N/A</v>
      </c>
      <c r="AP102" s="63" t="e">
        <f t="shared" si="36"/>
        <v>#N/A</v>
      </c>
      <c r="AQ102" s="63" t="e">
        <f t="shared" si="36"/>
        <v>#N/A</v>
      </c>
      <c r="AR102" s="63" t="e">
        <f t="shared" si="36"/>
        <v>#N/A</v>
      </c>
      <c r="AS102" s="63" t="e">
        <f t="shared" si="36"/>
        <v>#N/A</v>
      </c>
      <c r="AT102" s="63" t="e">
        <f t="shared" si="36"/>
        <v>#N/A</v>
      </c>
      <c r="AU102" s="63" t="e">
        <f t="shared" si="36"/>
        <v>#N/A</v>
      </c>
      <c r="AV102" s="63" t="e">
        <f t="shared" si="36"/>
        <v>#N/A</v>
      </c>
      <c r="AW102" s="63" t="e">
        <f t="shared" si="36"/>
        <v>#N/A</v>
      </c>
      <c r="AX102" s="63" t="e">
        <f t="shared" si="36"/>
        <v>#N/A</v>
      </c>
      <c r="AY102" s="63" t="e">
        <f t="shared" si="36"/>
        <v>#N/A</v>
      </c>
      <c r="AZ102" s="63" t="e">
        <f t="shared" si="36"/>
        <v>#N/A</v>
      </c>
    </row>
    <row r="103" spans="1:52" x14ac:dyDescent="0.25">
      <c r="B103" s="73">
        <f>$B83</f>
        <v>0.5</v>
      </c>
      <c r="C103" s="66" t="e">
        <f t="shared" ref="C103:AZ103" si="37">IF(C$64&lt;&gt;"*", NA(), IF(C$65&lt;&gt;"*", C$83/C$62, NA()))</f>
        <v>#N/A</v>
      </c>
      <c r="D103" s="66" t="e">
        <f t="shared" si="37"/>
        <v>#N/A</v>
      </c>
      <c r="E103" s="66" t="e">
        <f t="shared" si="37"/>
        <v>#N/A</v>
      </c>
      <c r="F103" s="66" t="e">
        <f t="shared" si="37"/>
        <v>#N/A</v>
      </c>
      <c r="G103" s="66" t="e">
        <f t="shared" si="37"/>
        <v>#N/A</v>
      </c>
      <c r="H103" s="66" t="e">
        <f t="shared" si="37"/>
        <v>#N/A</v>
      </c>
      <c r="I103" s="66" t="e">
        <f t="shared" si="37"/>
        <v>#N/A</v>
      </c>
      <c r="J103" s="66" t="e">
        <f t="shared" si="37"/>
        <v>#N/A</v>
      </c>
      <c r="K103" s="66" t="e">
        <f t="shared" si="37"/>
        <v>#N/A</v>
      </c>
      <c r="L103" s="66" t="e">
        <f t="shared" si="37"/>
        <v>#N/A</v>
      </c>
      <c r="M103" s="66" t="e">
        <f t="shared" si="37"/>
        <v>#N/A</v>
      </c>
      <c r="N103" s="66" t="e">
        <f t="shared" si="37"/>
        <v>#N/A</v>
      </c>
      <c r="O103" s="66" t="e">
        <f t="shared" si="37"/>
        <v>#N/A</v>
      </c>
      <c r="P103" s="66" t="e">
        <f t="shared" si="37"/>
        <v>#N/A</v>
      </c>
      <c r="Q103" s="66" t="e">
        <f t="shared" si="37"/>
        <v>#N/A</v>
      </c>
      <c r="R103" s="66" t="e">
        <f t="shared" si="37"/>
        <v>#N/A</v>
      </c>
      <c r="S103" s="66" t="e">
        <f t="shared" si="37"/>
        <v>#N/A</v>
      </c>
      <c r="T103" s="66" t="e">
        <f t="shared" si="37"/>
        <v>#N/A</v>
      </c>
      <c r="U103" s="66" t="e">
        <f t="shared" si="37"/>
        <v>#N/A</v>
      </c>
      <c r="V103" s="66" t="e">
        <f t="shared" si="37"/>
        <v>#N/A</v>
      </c>
      <c r="W103" s="66" t="e">
        <f t="shared" si="37"/>
        <v>#N/A</v>
      </c>
      <c r="X103" s="66" t="e">
        <f t="shared" si="37"/>
        <v>#N/A</v>
      </c>
      <c r="Y103" s="66" t="e">
        <f t="shared" si="37"/>
        <v>#N/A</v>
      </c>
      <c r="Z103" s="66" t="e">
        <f t="shared" si="37"/>
        <v>#N/A</v>
      </c>
      <c r="AA103" s="66" t="e">
        <f t="shared" si="37"/>
        <v>#N/A</v>
      </c>
      <c r="AB103" s="66" t="e">
        <f t="shared" si="37"/>
        <v>#N/A</v>
      </c>
      <c r="AC103" s="66" t="e">
        <f t="shared" si="37"/>
        <v>#N/A</v>
      </c>
      <c r="AD103" s="66" t="e">
        <f t="shared" si="37"/>
        <v>#N/A</v>
      </c>
      <c r="AE103" s="66" t="e">
        <f t="shared" si="37"/>
        <v>#N/A</v>
      </c>
      <c r="AF103" s="66" t="e">
        <f t="shared" si="37"/>
        <v>#N/A</v>
      </c>
      <c r="AG103" s="66" t="e">
        <f t="shared" si="37"/>
        <v>#N/A</v>
      </c>
      <c r="AH103" s="66" t="e">
        <f t="shared" si="37"/>
        <v>#N/A</v>
      </c>
      <c r="AI103" s="66" t="e">
        <f t="shared" si="37"/>
        <v>#N/A</v>
      </c>
      <c r="AJ103" s="66" t="e">
        <f t="shared" si="37"/>
        <v>#N/A</v>
      </c>
      <c r="AK103" s="66" t="e">
        <f t="shared" si="37"/>
        <v>#N/A</v>
      </c>
      <c r="AL103" s="66" t="e">
        <f t="shared" si="37"/>
        <v>#N/A</v>
      </c>
      <c r="AM103" s="66" t="e">
        <f t="shared" si="37"/>
        <v>#N/A</v>
      </c>
      <c r="AN103" s="66" t="e">
        <f t="shared" si="37"/>
        <v>#N/A</v>
      </c>
      <c r="AO103" s="66" t="e">
        <f t="shared" si="37"/>
        <v>#N/A</v>
      </c>
      <c r="AP103" s="66" t="e">
        <f t="shared" si="37"/>
        <v>#N/A</v>
      </c>
      <c r="AQ103" s="66" t="e">
        <f t="shared" si="37"/>
        <v>#N/A</v>
      </c>
      <c r="AR103" s="66" t="e">
        <f t="shared" si="37"/>
        <v>#N/A</v>
      </c>
      <c r="AS103" s="66" t="e">
        <f t="shared" si="37"/>
        <v>#N/A</v>
      </c>
      <c r="AT103" s="66" t="e">
        <f t="shared" si="37"/>
        <v>#N/A</v>
      </c>
      <c r="AU103" s="66" t="e">
        <f t="shared" si="37"/>
        <v>#N/A</v>
      </c>
      <c r="AV103" s="66" t="e">
        <f t="shared" si="37"/>
        <v>#N/A</v>
      </c>
      <c r="AW103" s="66" t="e">
        <f t="shared" si="37"/>
        <v>#N/A</v>
      </c>
      <c r="AX103" s="66" t="e">
        <f t="shared" si="37"/>
        <v>#N/A</v>
      </c>
      <c r="AY103" s="66" t="e">
        <f t="shared" si="37"/>
        <v>#N/A</v>
      </c>
      <c r="AZ103" s="66" t="e">
        <f t="shared" si="37"/>
        <v>#N/A</v>
      </c>
    </row>
    <row r="104" spans="1:52" x14ac:dyDescent="0.25">
      <c r="B104" s="68">
        <f>$B84</f>
        <v>0.67</v>
      </c>
      <c r="C104" s="63" t="e">
        <f t="shared" ref="C104:AZ104" si="38">IF(C$64&lt;&gt;"*", NA(), IF(C$65&lt;&gt;"*", C$84/C$62, NA()))</f>
        <v>#N/A</v>
      </c>
      <c r="D104" s="63" t="e">
        <f t="shared" si="38"/>
        <v>#N/A</v>
      </c>
      <c r="E104" s="63" t="e">
        <f t="shared" si="38"/>
        <v>#N/A</v>
      </c>
      <c r="F104" s="63" t="e">
        <f t="shared" si="38"/>
        <v>#N/A</v>
      </c>
      <c r="G104" s="63" t="e">
        <f t="shared" si="38"/>
        <v>#N/A</v>
      </c>
      <c r="H104" s="63" t="e">
        <f t="shared" si="38"/>
        <v>#N/A</v>
      </c>
      <c r="I104" s="63" t="e">
        <f t="shared" si="38"/>
        <v>#N/A</v>
      </c>
      <c r="J104" s="63" t="e">
        <f t="shared" si="38"/>
        <v>#N/A</v>
      </c>
      <c r="K104" s="63" t="e">
        <f t="shared" si="38"/>
        <v>#N/A</v>
      </c>
      <c r="L104" s="63" t="e">
        <f t="shared" si="38"/>
        <v>#N/A</v>
      </c>
      <c r="M104" s="63" t="e">
        <f t="shared" si="38"/>
        <v>#N/A</v>
      </c>
      <c r="N104" s="63" t="e">
        <f t="shared" si="38"/>
        <v>#N/A</v>
      </c>
      <c r="O104" s="63" t="e">
        <f t="shared" si="38"/>
        <v>#N/A</v>
      </c>
      <c r="P104" s="63" t="e">
        <f t="shared" si="38"/>
        <v>#N/A</v>
      </c>
      <c r="Q104" s="63" t="e">
        <f t="shared" si="38"/>
        <v>#N/A</v>
      </c>
      <c r="R104" s="63" t="e">
        <f t="shared" si="38"/>
        <v>#N/A</v>
      </c>
      <c r="S104" s="63" t="e">
        <f t="shared" si="38"/>
        <v>#N/A</v>
      </c>
      <c r="T104" s="63" t="e">
        <f t="shared" si="38"/>
        <v>#N/A</v>
      </c>
      <c r="U104" s="63" t="e">
        <f t="shared" si="38"/>
        <v>#N/A</v>
      </c>
      <c r="V104" s="63" t="e">
        <f t="shared" si="38"/>
        <v>#N/A</v>
      </c>
      <c r="W104" s="63" t="e">
        <f t="shared" si="38"/>
        <v>#N/A</v>
      </c>
      <c r="X104" s="63" t="e">
        <f t="shared" si="38"/>
        <v>#N/A</v>
      </c>
      <c r="Y104" s="63" t="e">
        <f t="shared" si="38"/>
        <v>#N/A</v>
      </c>
      <c r="Z104" s="63" t="e">
        <f t="shared" si="38"/>
        <v>#N/A</v>
      </c>
      <c r="AA104" s="63" t="e">
        <f t="shared" si="38"/>
        <v>#N/A</v>
      </c>
      <c r="AB104" s="63" t="e">
        <f t="shared" si="38"/>
        <v>#N/A</v>
      </c>
      <c r="AC104" s="63" t="e">
        <f t="shared" si="38"/>
        <v>#N/A</v>
      </c>
      <c r="AD104" s="63" t="e">
        <f t="shared" si="38"/>
        <v>#N/A</v>
      </c>
      <c r="AE104" s="63" t="e">
        <f t="shared" si="38"/>
        <v>#N/A</v>
      </c>
      <c r="AF104" s="63" t="e">
        <f t="shared" si="38"/>
        <v>#N/A</v>
      </c>
      <c r="AG104" s="63" t="e">
        <f t="shared" si="38"/>
        <v>#N/A</v>
      </c>
      <c r="AH104" s="63" t="e">
        <f t="shared" si="38"/>
        <v>#N/A</v>
      </c>
      <c r="AI104" s="63" t="e">
        <f t="shared" si="38"/>
        <v>#N/A</v>
      </c>
      <c r="AJ104" s="63" t="e">
        <f t="shared" si="38"/>
        <v>#N/A</v>
      </c>
      <c r="AK104" s="63" t="e">
        <f t="shared" si="38"/>
        <v>#N/A</v>
      </c>
      <c r="AL104" s="63" t="e">
        <f t="shared" si="38"/>
        <v>#N/A</v>
      </c>
      <c r="AM104" s="63" t="e">
        <f t="shared" si="38"/>
        <v>#N/A</v>
      </c>
      <c r="AN104" s="63" t="e">
        <f t="shared" si="38"/>
        <v>#N/A</v>
      </c>
      <c r="AO104" s="63" t="e">
        <f t="shared" si="38"/>
        <v>#N/A</v>
      </c>
      <c r="AP104" s="63" t="e">
        <f t="shared" si="38"/>
        <v>#N/A</v>
      </c>
      <c r="AQ104" s="63" t="e">
        <f t="shared" si="38"/>
        <v>#N/A</v>
      </c>
      <c r="AR104" s="63" t="e">
        <f t="shared" si="38"/>
        <v>#N/A</v>
      </c>
      <c r="AS104" s="63" t="e">
        <f t="shared" si="38"/>
        <v>#N/A</v>
      </c>
      <c r="AT104" s="63" t="e">
        <f t="shared" si="38"/>
        <v>#N/A</v>
      </c>
      <c r="AU104" s="63" t="e">
        <f t="shared" si="38"/>
        <v>#N/A</v>
      </c>
      <c r="AV104" s="63" t="e">
        <f t="shared" si="38"/>
        <v>#N/A</v>
      </c>
      <c r="AW104" s="63" t="e">
        <f t="shared" si="38"/>
        <v>#N/A</v>
      </c>
      <c r="AX104" s="63" t="e">
        <f t="shared" si="38"/>
        <v>#N/A</v>
      </c>
      <c r="AY104" s="63" t="e">
        <f t="shared" si="38"/>
        <v>#N/A</v>
      </c>
      <c r="AZ104" s="63" t="e">
        <f t="shared" si="38"/>
        <v>#N/A</v>
      </c>
    </row>
    <row r="105" spans="1:52" x14ac:dyDescent="0.25">
      <c r="B105" s="68">
        <f>$B85</f>
        <v>0.75</v>
      </c>
      <c r="C105" s="63" t="e">
        <f t="shared" ref="C105:AZ105" si="39">IF(C$64&lt;&gt;"*", NA(), IF(C$65&lt;&gt;"*", C$85/C$62, NA()))</f>
        <v>#N/A</v>
      </c>
      <c r="D105" s="63" t="e">
        <f t="shared" si="39"/>
        <v>#N/A</v>
      </c>
      <c r="E105" s="63" t="e">
        <f t="shared" si="39"/>
        <v>#N/A</v>
      </c>
      <c r="F105" s="63" t="e">
        <f t="shared" si="39"/>
        <v>#N/A</v>
      </c>
      <c r="G105" s="63" t="e">
        <f t="shared" si="39"/>
        <v>#N/A</v>
      </c>
      <c r="H105" s="63" t="e">
        <f t="shared" si="39"/>
        <v>#N/A</v>
      </c>
      <c r="I105" s="63" t="e">
        <f t="shared" si="39"/>
        <v>#N/A</v>
      </c>
      <c r="J105" s="63" t="e">
        <f t="shared" si="39"/>
        <v>#N/A</v>
      </c>
      <c r="K105" s="63" t="e">
        <f t="shared" si="39"/>
        <v>#N/A</v>
      </c>
      <c r="L105" s="63" t="e">
        <f t="shared" si="39"/>
        <v>#N/A</v>
      </c>
      <c r="M105" s="63" t="e">
        <f t="shared" si="39"/>
        <v>#N/A</v>
      </c>
      <c r="N105" s="63" t="e">
        <f t="shared" si="39"/>
        <v>#N/A</v>
      </c>
      <c r="O105" s="63" t="e">
        <f t="shared" si="39"/>
        <v>#N/A</v>
      </c>
      <c r="P105" s="63" t="e">
        <f t="shared" si="39"/>
        <v>#N/A</v>
      </c>
      <c r="Q105" s="63" t="e">
        <f t="shared" si="39"/>
        <v>#N/A</v>
      </c>
      <c r="R105" s="63" t="e">
        <f t="shared" si="39"/>
        <v>#N/A</v>
      </c>
      <c r="S105" s="63" t="e">
        <f t="shared" si="39"/>
        <v>#N/A</v>
      </c>
      <c r="T105" s="63" t="e">
        <f t="shared" si="39"/>
        <v>#N/A</v>
      </c>
      <c r="U105" s="63" t="e">
        <f t="shared" si="39"/>
        <v>#N/A</v>
      </c>
      <c r="V105" s="63" t="e">
        <f t="shared" si="39"/>
        <v>#N/A</v>
      </c>
      <c r="W105" s="63" t="e">
        <f t="shared" si="39"/>
        <v>#N/A</v>
      </c>
      <c r="X105" s="63" t="e">
        <f t="shared" si="39"/>
        <v>#N/A</v>
      </c>
      <c r="Y105" s="63" t="e">
        <f t="shared" si="39"/>
        <v>#N/A</v>
      </c>
      <c r="Z105" s="63" t="e">
        <f t="shared" si="39"/>
        <v>#N/A</v>
      </c>
      <c r="AA105" s="63" t="e">
        <f t="shared" si="39"/>
        <v>#N/A</v>
      </c>
      <c r="AB105" s="63" t="e">
        <f t="shared" si="39"/>
        <v>#N/A</v>
      </c>
      <c r="AC105" s="63" t="e">
        <f t="shared" si="39"/>
        <v>#N/A</v>
      </c>
      <c r="AD105" s="63" t="e">
        <f t="shared" si="39"/>
        <v>#N/A</v>
      </c>
      <c r="AE105" s="63" t="e">
        <f t="shared" si="39"/>
        <v>#N/A</v>
      </c>
      <c r="AF105" s="63" t="e">
        <f t="shared" si="39"/>
        <v>#N/A</v>
      </c>
      <c r="AG105" s="63" t="e">
        <f t="shared" si="39"/>
        <v>#N/A</v>
      </c>
      <c r="AH105" s="63" t="e">
        <f t="shared" si="39"/>
        <v>#N/A</v>
      </c>
      <c r="AI105" s="63" t="e">
        <f t="shared" si="39"/>
        <v>#N/A</v>
      </c>
      <c r="AJ105" s="63" t="e">
        <f t="shared" si="39"/>
        <v>#N/A</v>
      </c>
      <c r="AK105" s="63" t="e">
        <f t="shared" si="39"/>
        <v>#N/A</v>
      </c>
      <c r="AL105" s="63" t="e">
        <f t="shared" si="39"/>
        <v>#N/A</v>
      </c>
      <c r="AM105" s="63" t="e">
        <f t="shared" si="39"/>
        <v>#N/A</v>
      </c>
      <c r="AN105" s="63" t="e">
        <f t="shared" si="39"/>
        <v>#N/A</v>
      </c>
      <c r="AO105" s="63" t="e">
        <f t="shared" si="39"/>
        <v>#N/A</v>
      </c>
      <c r="AP105" s="63" t="e">
        <f t="shared" si="39"/>
        <v>#N/A</v>
      </c>
      <c r="AQ105" s="63" t="e">
        <f t="shared" si="39"/>
        <v>#N/A</v>
      </c>
      <c r="AR105" s="63" t="e">
        <f t="shared" si="39"/>
        <v>#N/A</v>
      </c>
      <c r="AS105" s="63" t="e">
        <f t="shared" si="39"/>
        <v>#N/A</v>
      </c>
      <c r="AT105" s="63" t="e">
        <f t="shared" si="39"/>
        <v>#N/A</v>
      </c>
      <c r="AU105" s="63" t="e">
        <f t="shared" si="39"/>
        <v>#N/A</v>
      </c>
      <c r="AV105" s="63" t="e">
        <f t="shared" si="39"/>
        <v>#N/A</v>
      </c>
      <c r="AW105" s="63" t="e">
        <f t="shared" si="39"/>
        <v>#N/A</v>
      </c>
      <c r="AX105" s="63" t="e">
        <f t="shared" si="39"/>
        <v>#N/A</v>
      </c>
      <c r="AY105" s="63" t="e">
        <f t="shared" si="39"/>
        <v>#N/A</v>
      </c>
      <c r="AZ105" s="63" t="e">
        <f t="shared" si="39"/>
        <v>#N/A</v>
      </c>
    </row>
    <row r="106" spans="1:52" ht="15" customHeight="1" x14ac:dyDescent="0.25">
      <c r="B106" s="68">
        <v>0.9</v>
      </c>
      <c r="C106" s="63" t="e">
        <f t="shared" ref="C106:AZ106" si="40">IF(C$64&lt;&gt;"*", NA(), IF(C$65&lt;&gt;"*", C$86/C$62, NA()))</f>
        <v>#N/A</v>
      </c>
      <c r="D106" s="63" t="e">
        <f t="shared" si="40"/>
        <v>#N/A</v>
      </c>
      <c r="E106" s="63" t="e">
        <f t="shared" si="40"/>
        <v>#N/A</v>
      </c>
      <c r="F106" s="63" t="e">
        <f t="shared" si="40"/>
        <v>#N/A</v>
      </c>
      <c r="G106" s="63" t="e">
        <f t="shared" si="40"/>
        <v>#N/A</v>
      </c>
      <c r="H106" s="63" t="e">
        <f t="shared" si="40"/>
        <v>#N/A</v>
      </c>
      <c r="I106" s="63" t="e">
        <f t="shared" si="40"/>
        <v>#N/A</v>
      </c>
      <c r="J106" s="63" t="e">
        <f>IF(J$64&lt;&gt;"*", NA(), IF(J$65&lt;&gt;"*", J$86/J$62, NA()))</f>
        <v>#N/A</v>
      </c>
      <c r="K106" s="63" t="e">
        <f t="shared" si="40"/>
        <v>#N/A</v>
      </c>
      <c r="L106" s="63" t="e">
        <f t="shared" si="40"/>
        <v>#N/A</v>
      </c>
      <c r="M106" s="63" t="e">
        <f t="shared" si="40"/>
        <v>#N/A</v>
      </c>
      <c r="N106" s="63" t="e">
        <f t="shared" si="40"/>
        <v>#N/A</v>
      </c>
      <c r="O106" s="63" t="e">
        <f t="shared" si="40"/>
        <v>#N/A</v>
      </c>
      <c r="P106" s="63" t="e">
        <f t="shared" si="40"/>
        <v>#N/A</v>
      </c>
      <c r="Q106" s="63" t="e">
        <f t="shared" si="40"/>
        <v>#N/A</v>
      </c>
      <c r="R106" s="63" t="e">
        <f t="shared" si="40"/>
        <v>#N/A</v>
      </c>
      <c r="S106" s="63" t="e">
        <f t="shared" si="40"/>
        <v>#N/A</v>
      </c>
      <c r="T106" s="63" t="e">
        <f t="shared" si="40"/>
        <v>#N/A</v>
      </c>
      <c r="U106" s="63" t="e">
        <f t="shared" si="40"/>
        <v>#N/A</v>
      </c>
      <c r="V106" s="63" t="e">
        <f t="shared" si="40"/>
        <v>#N/A</v>
      </c>
      <c r="W106" s="63" t="e">
        <f t="shared" si="40"/>
        <v>#N/A</v>
      </c>
      <c r="X106" s="63" t="e">
        <f t="shared" si="40"/>
        <v>#N/A</v>
      </c>
      <c r="Y106" s="63" t="e">
        <f t="shared" si="40"/>
        <v>#N/A</v>
      </c>
      <c r="Z106" s="63" t="e">
        <f t="shared" si="40"/>
        <v>#N/A</v>
      </c>
      <c r="AA106" s="63" t="e">
        <f t="shared" si="40"/>
        <v>#N/A</v>
      </c>
      <c r="AB106" s="63" t="e">
        <f t="shared" si="40"/>
        <v>#N/A</v>
      </c>
      <c r="AC106" s="63" t="e">
        <f t="shared" si="40"/>
        <v>#N/A</v>
      </c>
      <c r="AD106" s="63" t="e">
        <f t="shared" si="40"/>
        <v>#N/A</v>
      </c>
      <c r="AE106" s="63" t="e">
        <f t="shared" si="40"/>
        <v>#N/A</v>
      </c>
      <c r="AF106" s="63" t="e">
        <f t="shared" si="40"/>
        <v>#N/A</v>
      </c>
      <c r="AG106" s="63" t="e">
        <f t="shared" si="40"/>
        <v>#N/A</v>
      </c>
      <c r="AH106" s="63" t="e">
        <f t="shared" si="40"/>
        <v>#N/A</v>
      </c>
      <c r="AI106" s="63" t="e">
        <f t="shared" si="40"/>
        <v>#N/A</v>
      </c>
      <c r="AJ106" s="63" t="e">
        <f t="shared" si="40"/>
        <v>#N/A</v>
      </c>
      <c r="AK106" s="63" t="e">
        <f t="shared" si="40"/>
        <v>#N/A</v>
      </c>
      <c r="AL106" s="63" t="e">
        <f t="shared" si="40"/>
        <v>#N/A</v>
      </c>
      <c r="AM106" s="63" t="e">
        <f t="shared" si="40"/>
        <v>#N/A</v>
      </c>
      <c r="AN106" s="63" t="e">
        <f t="shared" si="40"/>
        <v>#N/A</v>
      </c>
      <c r="AO106" s="63" t="e">
        <f t="shared" si="40"/>
        <v>#N/A</v>
      </c>
      <c r="AP106" s="63" t="e">
        <f t="shared" si="40"/>
        <v>#N/A</v>
      </c>
      <c r="AQ106" s="63" t="e">
        <f t="shared" si="40"/>
        <v>#N/A</v>
      </c>
      <c r="AR106" s="63" t="e">
        <f t="shared" si="40"/>
        <v>#N/A</v>
      </c>
      <c r="AS106" s="63" t="e">
        <f t="shared" si="40"/>
        <v>#N/A</v>
      </c>
      <c r="AT106" s="63" t="e">
        <f t="shared" si="40"/>
        <v>#N/A</v>
      </c>
      <c r="AU106" s="63" t="e">
        <f t="shared" si="40"/>
        <v>#N/A</v>
      </c>
      <c r="AV106" s="63" t="e">
        <f t="shared" si="40"/>
        <v>#N/A</v>
      </c>
      <c r="AW106" s="63" t="e">
        <f t="shared" si="40"/>
        <v>#N/A</v>
      </c>
      <c r="AX106" s="63" t="e">
        <f t="shared" si="40"/>
        <v>#N/A</v>
      </c>
      <c r="AY106" s="63" t="e">
        <f t="shared" si="40"/>
        <v>#N/A</v>
      </c>
      <c r="AZ106" s="63" t="e">
        <f t="shared" si="40"/>
        <v>#N/A</v>
      </c>
    </row>
    <row r="107" spans="1:52" hidden="1" x14ac:dyDescent="0.25">
      <c r="A107" s="22" t="s">
        <v>30</v>
      </c>
      <c r="B107" s="11"/>
      <c r="D107" s="5" t="s">
        <v>3</v>
      </c>
      <c r="E107" s="5" t="s">
        <v>9</v>
      </c>
      <c r="F107" s="5" t="s">
        <v>31</v>
      </c>
      <c r="G107" s="5" t="s">
        <v>32</v>
      </c>
    </row>
    <row r="108" spans="1:52" hidden="1" x14ac:dyDescent="0.25">
      <c r="B108" s="23" t="s">
        <v>33</v>
      </c>
      <c r="C108" s="28" t="e">
        <f>(SUMPRODUCT(C$63:AZ$63, C$63:AZ$63, C$117:AZ$117)*SUMPRODUCT(C$62:AZ$62,C$64:AZ$64,C$117:AZ$117) - SUMPRODUCT(C$62:AZ$62, C$63:AZ$63, C$117:AZ$117)*SUMPRODUCT(C$63:AZ$63, C$64:AZ$64,C$117:AZ$117))/($C$116*SUMPRODUCT(C$62:AZ$62, C$62:AZ$62, C$117:AZ$117))</f>
        <v>#DIV/0!</v>
      </c>
      <c r="D108" s="24" t="e">
        <f>$C$110*SQRT(SUMPRODUCT(C$63:AZ$63, C$63:AZ$63, C$117:AZ$117))/SQRT($C$116*SUMPRODUCT(C$62:AZ$62, C$62:AZ$62, C$117:AZ$117))</f>
        <v>#DIV/0!</v>
      </c>
      <c r="E108" s="29" t="e">
        <f>_xlfn.T.DIST.2T(ABS(C108/D108), $C$113-2)</f>
        <v>#DIV/0!</v>
      </c>
      <c r="F108" s="25" t="e">
        <f>C108+_xlfn.T.INV(0.05/2, $C$113-2)*D108</f>
        <v>#DIV/0!</v>
      </c>
      <c r="G108" s="25" t="e">
        <f>C108+_xlfn.T.INV(1-0.05/2, $C$113-2)*D108</f>
        <v>#DIV/0!</v>
      </c>
    </row>
    <row r="109" spans="1:52" hidden="1" x14ac:dyDescent="0.25">
      <c r="B109" s="23" t="s">
        <v>34</v>
      </c>
      <c r="C109" s="30" t="e">
        <f>(SUMPRODUCT(C$63:AZ$63, C$64:AZ$64, C$117:AZ$117)-SUMPRODUCT(C$62:AZ$62, C$63:AZ$63, C$117:AZ$117)*SUMPRODUCT(C$62:AZ$62, C$64:AZ$64, C$117:AZ$117)/SUMPRODUCT(C$62:AZ$62, C$62:AZ$62, C$117:AZ$117))/$C$116</f>
        <v>#DIV/0!</v>
      </c>
      <c r="D109" s="24" t="e">
        <f>$C$110/SQRT($C$116)</f>
        <v>#DIV/0!</v>
      </c>
      <c r="E109" s="29" t="e">
        <f>_xlfn.T.DIST.2T(ABS(C109/D109), $C$113-2)</f>
        <v>#DIV/0!</v>
      </c>
      <c r="F109" s="24" t="e">
        <f>C109+_xlfn.T.INV(0.05/2, $C$113-2)*D109</f>
        <v>#DIV/0!</v>
      </c>
      <c r="G109" s="24" t="e">
        <f>C109+_xlfn.T.INV(1-0.05/2, $C$113-2)*D109</f>
        <v>#DIV/0!</v>
      </c>
    </row>
    <row r="110" spans="1:52" hidden="1" x14ac:dyDescent="0.25">
      <c r="B110" s="23" t="s">
        <v>35</v>
      </c>
      <c r="C110" s="30">
        <f>SQRT(SUM(C$66:AZ$66)/($C$113-2))</f>
        <v>0</v>
      </c>
    </row>
    <row r="111" spans="1:52" hidden="1" x14ac:dyDescent="0.25">
      <c r="B111" s="23" t="s">
        <v>36</v>
      </c>
      <c r="C111" s="31" t="e">
        <f xml:space="preserve"> (-1)*SUMPRODUCT(C$62:AZ$62, C$63:AZ$63, C$117:AZ$117)/SQRT(SUMPRODUCT(C$62:AZ$62, C$62:AZ$62, C$117:AZ$117)*SUMPRODUCT(C$63:AZ$63, C$63:AZ$63, C$117:AZ$117))</f>
        <v>#DIV/0!</v>
      </c>
    </row>
    <row r="112" spans="1:52" hidden="1" x14ac:dyDescent="0.25">
      <c r="A112" s="32" t="s">
        <v>37</v>
      </c>
    </row>
    <row r="113" spans="1:52" hidden="1" x14ac:dyDescent="0.25">
      <c r="A113" s="32"/>
      <c r="B113" s="23" t="s">
        <v>38</v>
      </c>
      <c r="C113" s="13">
        <f>SUM(C$117:AZ$117)</f>
        <v>0</v>
      </c>
    </row>
    <row r="114" spans="1:52" hidden="1" x14ac:dyDescent="0.25">
      <c r="B114" s="23" t="s">
        <v>39</v>
      </c>
      <c r="C114" s="24">
        <f>IF($B$16="Weighted LS", IF(COUNT(C$61:AZ$61) &gt;0, SUM(C$61:AZ$61)/COUNT(C$61:AZ$61), 1), 1)</f>
        <v>1</v>
      </c>
    </row>
    <row r="115" spans="1:52" hidden="1" x14ac:dyDescent="0.25">
      <c r="B115" s="23" t="s">
        <v>40</v>
      </c>
      <c r="C115" s="25" t="e">
        <f>SUMPRODUCT(C$63:AZ$63, C$117:AZ$117)/$C$113</f>
        <v>#DIV/0!</v>
      </c>
    </row>
    <row r="116" spans="1:52" ht="17.25" hidden="1" x14ac:dyDescent="0.25">
      <c r="B116" s="33" t="s">
        <v>41</v>
      </c>
      <c r="C116" s="34" t="e">
        <f>SUMPRODUCT(C$63:AZ$63, C$63:AZ$63, C$117:AZ$117) - SUMPRODUCT(C$62:AZ$62, C$63:AZ$63,C$117:AZ$117)^2/SUMPRODUCT(C$62:AZ$62, C$62:AZ$62, C$117:AZ$117)</f>
        <v>#DIV/0!</v>
      </c>
    </row>
    <row r="117" spans="1:52" hidden="1" x14ac:dyDescent="0.25">
      <c r="B117" s="23" t="s">
        <v>42</v>
      </c>
      <c r="C117" s="5">
        <f t="shared" ref="C117:AZ117" si="41">IF(C$5&lt;&gt;"*", 1, 0)</f>
        <v>0</v>
      </c>
      <c r="D117" s="5">
        <f t="shared" si="41"/>
        <v>0</v>
      </c>
      <c r="E117" s="5">
        <f t="shared" si="41"/>
        <v>0</v>
      </c>
      <c r="F117" s="5">
        <f t="shared" si="41"/>
        <v>0</v>
      </c>
      <c r="G117" s="5">
        <f t="shared" si="41"/>
        <v>0</v>
      </c>
      <c r="H117" s="5">
        <f t="shared" si="41"/>
        <v>0</v>
      </c>
      <c r="I117" s="5">
        <f t="shared" si="41"/>
        <v>0</v>
      </c>
      <c r="J117" s="5">
        <f t="shared" si="41"/>
        <v>0</v>
      </c>
      <c r="K117" s="5">
        <f t="shared" si="41"/>
        <v>0</v>
      </c>
      <c r="L117" s="5">
        <f t="shared" si="41"/>
        <v>0</v>
      </c>
      <c r="M117" s="5">
        <f t="shared" si="41"/>
        <v>0</v>
      </c>
      <c r="N117" s="5">
        <f t="shared" si="41"/>
        <v>0</v>
      </c>
      <c r="O117" s="5">
        <f t="shared" si="41"/>
        <v>0</v>
      </c>
      <c r="P117" s="5">
        <f t="shared" si="41"/>
        <v>0</v>
      </c>
      <c r="Q117" s="5">
        <f t="shared" si="41"/>
        <v>0</v>
      </c>
      <c r="R117" s="5">
        <f t="shared" si="41"/>
        <v>0</v>
      </c>
      <c r="S117" s="5">
        <f t="shared" si="41"/>
        <v>0</v>
      </c>
      <c r="T117" s="5">
        <f t="shared" si="41"/>
        <v>0</v>
      </c>
      <c r="U117" s="5">
        <f t="shared" si="41"/>
        <v>0</v>
      </c>
      <c r="V117" s="5">
        <f t="shared" si="41"/>
        <v>0</v>
      </c>
      <c r="W117" s="5">
        <f t="shared" si="41"/>
        <v>0</v>
      </c>
      <c r="X117" s="5">
        <f t="shared" si="41"/>
        <v>0</v>
      </c>
      <c r="Y117" s="5">
        <f t="shared" si="41"/>
        <v>0</v>
      </c>
      <c r="Z117" s="5">
        <f t="shared" si="41"/>
        <v>0</v>
      </c>
      <c r="AA117" s="5">
        <f t="shared" si="41"/>
        <v>0</v>
      </c>
      <c r="AB117" s="5">
        <f t="shared" si="41"/>
        <v>0</v>
      </c>
      <c r="AC117" s="5">
        <f t="shared" si="41"/>
        <v>0</v>
      </c>
      <c r="AD117" s="5">
        <f t="shared" si="41"/>
        <v>0</v>
      </c>
      <c r="AE117" s="5">
        <f t="shared" si="41"/>
        <v>0</v>
      </c>
      <c r="AF117" s="5">
        <f t="shared" si="41"/>
        <v>0</v>
      </c>
      <c r="AG117" s="5">
        <f t="shared" si="41"/>
        <v>0</v>
      </c>
      <c r="AH117" s="5">
        <f t="shared" si="41"/>
        <v>0</v>
      </c>
      <c r="AI117" s="5">
        <f t="shared" si="41"/>
        <v>0</v>
      </c>
      <c r="AJ117" s="5">
        <f t="shared" si="41"/>
        <v>0</v>
      </c>
      <c r="AK117" s="5">
        <f t="shared" si="41"/>
        <v>0</v>
      </c>
      <c r="AL117" s="5">
        <f t="shared" si="41"/>
        <v>0</v>
      </c>
      <c r="AM117" s="5">
        <f t="shared" si="41"/>
        <v>0</v>
      </c>
      <c r="AN117" s="5">
        <f t="shared" si="41"/>
        <v>0</v>
      </c>
      <c r="AO117" s="5">
        <f t="shared" si="41"/>
        <v>0</v>
      </c>
      <c r="AP117" s="5">
        <f t="shared" si="41"/>
        <v>0</v>
      </c>
      <c r="AQ117" s="5">
        <f t="shared" si="41"/>
        <v>0</v>
      </c>
      <c r="AR117" s="5">
        <f t="shared" si="41"/>
        <v>0</v>
      </c>
      <c r="AS117" s="5">
        <f t="shared" si="41"/>
        <v>0</v>
      </c>
      <c r="AT117" s="5">
        <f t="shared" si="41"/>
        <v>0</v>
      </c>
      <c r="AU117" s="5">
        <f t="shared" si="41"/>
        <v>0</v>
      </c>
      <c r="AV117" s="5">
        <f t="shared" si="41"/>
        <v>0</v>
      </c>
      <c r="AW117" s="5">
        <f t="shared" si="41"/>
        <v>0</v>
      </c>
      <c r="AX117" s="5">
        <f t="shared" si="41"/>
        <v>0</v>
      </c>
      <c r="AY117" s="5">
        <f t="shared" si="41"/>
        <v>0</v>
      </c>
      <c r="AZ117" s="5">
        <f t="shared" si="41"/>
        <v>0</v>
      </c>
    </row>
  </sheetData>
  <sheetProtection algorithmName="SHA-256" hashValue="zkWZhqd7pLRqMxPcvkWs0475YM+Bmq5EhLJrIyG9+Nc=" saltValue="1fTt4tX/TzjgAXP1N54UcA==" spinCount="100000" sheet="1" formatCells="0" formatColumns="0" formatRows="0"/>
  <mergeCells count="25">
    <mergeCell ref="Q29:W29"/>
    <mergeCell ref="A20:A29"/>
    <mergeCell ref="Y18:AE19"/>
    <mergeCell ref="P36:T36"/>
    <mergeCell ref="S37:T37"/>
    <mergeCell ref="Q20:W20"/>
    <mergeCell ref="Q21:W21"/>
    <mergeCell ref="X18:X19"/>
    <mergeCell ref="Q30:W30"/>
    <mergeCell ref="Q22:W22"/>
    <mergeCell ref="Q23:W23"/>
    <mergeCell ref="Q24:W24"/>
    <mergeCell ref="Q25:W25"/>
    <mergeCell ref="Q26:W26"/>
    <mergeCell ref="C12:P12"/>
    <mergeCell ref="C14:K14"/>
    <mergeCell ref="C16:K16"/>
    <mergeCell ref="O18:P19"/>
    <mergeCell ref="Q18:W19"/>
    <mergeCell ref="C10:K10"/>
    <mergeCell ref="A3:B3"/>
    <mergeCell ref="A4:B4"/>
    <mergeCell ref="A5:B5"/>
    <mergeCell ref="A6:B6"/>
    <mergeCell ref="C8:K8"/>
  </mergeCells>
  <conditionalFormatting sqref="A30:I30 AC20:XFD26 Q18 K30 A31:K32 P39:S43 AB38:XFD43 AB27:XFD27 Y27 A59:O67 C58:O58 AC28:XFD37 P37:T38 A12:C12 Q21:Q25 A5:A6 A10:B10 A33:O45 A53:O57 B27:O29 A18:I19 A20 BC51:XFD52 AE17:XFD17 AF18:XFD19 A1:XFD1 A9:XFD9 A13:XFD16 A68:XFD1048576 L10:XFD10 P53:XFD67 P51:AZ51 B52:BA52 C3:XFD6 A17:X17 Q12:XFD12 A11:XFD11 P35:T35 Q31 P33:P34 P44:XFD50 B48:O49 A50:O51 B20:I26">
    <cfRule type="containsErrors" dxfId="131" priority="46">
      <formula>ISERROR(A1)</formula>
    </cfRule>
  </conditionalFormatting>
  <conditionalFormatting sqref="C118">
    <cfRule type="containsErrors" dxfId="130" priority="45">
      <formula>ISERROR(C118)</formula>
    </cfRule>
  </conditionalFormatting>
  <conditionalFormatting sqref="C113 C115:C116">
    <cfRule type="containsErrors" dxfId="129" priority="44">
      <formula>ISERROR(C113)</formula>
    </cfRule>
  </conditionalFormatting>
  <conditionalFormatting sqref="C114">
    <cfRule type="containsErrors" dxfId="128" priority="43">
      <formula>ISERROR(C114)</formula>
    </cfRule>
  </conditionalFormatting>
  <conditionalFormatting sqref="A12:C12">
    <cfRule type="containsErrors" dxfId="127" priority="42">
      <formula>ISERROR(A12)</formula>
    </cfRule>
  </conditionalFormatting>
  <conditionalFormatting sqref="AL101:XFD102 A101:A102 AL100:AZ100">
    <cfRule type="containsErrors" dxfId="126" priority="41">
      <formula>ISERROR(A100)</formula>
    </cfRule>
  </conditionalFormatting>
  <conditionalFormatting sqref="AL81:XFD82 A81:A82 AL80:AZ80">
    <cfRule type="containsErrors" dxfId="125" priority="40">
      <formula>ISERROR(A80)</formula>
    </cfRule>
  </conditionalFormatting>
  <conditionalFormatting sqref="B82">
    <cfRule type="containsErrors" dxfId="124" priority="39">
      <formula>ISERROR(B82)</formula>
    </cfRule>
  </conditionalFormatting>
  <conditionalFormatting sqref="B81">
    <cfRule type="containsErrors" dxfId="123" priority="38">
      <formula>ISERROR(B81)</formula>
    </cfRule>
  </conditionalFormatting>
  <conditionalFormatting sqref="B101">
    <cfRule type="containsErrors" dxfId="122" priority="36">
      <formula>ISERROR(B101)</formula>
    </cfRule>
  </conditionalFormatting>
  <conditionalFormatting sqref="B102">
    <cfRule type="containsErrors" dxfId="121" priority="37">
      <formula>ISERROR(B102)</formula>
    </cfRule>
  </conditionalFormatting>
  <conditionalFormatting sqref="Y27">
    <cfRule type="containsErrors" dxfId="120" priority="35">
      <formula>ISERROR(Y27)</formula>
    </cfRule>
  </conditionalFormatting>
  <conditionalFormatting sqref="B41:B43">
    <cfRule type="containsErrors" dxfId="119" priority="34">
      <formula>ISERROR(B41)</formula>
    </cfRule>
  </conditionalFormatting>
  <conditionalFormatting sqref="B40">
    <cfRule type="containsErrors" dxfId="118" priority="33">
      <formula>ISERROR(B40)</formula>
    </cfRule>
  </conditionalFormatting>
  <conditionalFormatting sqref="B44">
    <cfRule type="containsErrors" dxfId="117" priority="32">
      <formula>ISERROR(B44)</formula>
    </cfRule>
  </conditionalFormatting>
  <conditionalFormatting sqref="D107:G107 D108:D109 F108:G109">
    <cfRule type="containsErrors" dxfId="116" priority="31">
      <formula>ISERROR(D107)</formula>
    </cfRule>
  </conditionalFormatting>
  <conditionalFormatting sqref="E108:E109">
    <cfRule type="containsErrors" dxfId="115" priority="30">
      <formula>ISERROR(E108)</formula>
    </cfRule>
  </conditionalFormatting>
  <conditionalFormatting sqref="A111:C111">
    <cfRule type="containsErrors" dxfId="114" priority="29">
      <formula>ISERROR(A111)</formula>
    </cfRule>
  </conditionalFormatting>
  <conditionalFormatting sqref="P37">
    <cfRule type="containsErrors" dxfId="113" priority="28">
      <formula>ISERROR(P37)</formula>
    </cfRule>
  </conditionalFormatting>
  <conditionalFormatting sqref="Q37:S37">
    <cfRule type="containsErrors" dxfId="112" priority="27">
      <formula>ISERROR(Q37)</formula>
    </cfRule>
  </conditionalFormatting>
  <conditionalFormatting sqref="A58:B58">
    <cfRule type="containsErrors" dxfId="111" priority="26">
      <formula>ISERROR(A58)</formula>
    </cfRule>
  </conditionalFormatting>
  <conditionalFormatting sqref="A2 BA2:XFD2">
    <cfRule type="containsErrors" dxfId="110" priority="24">
      <formula>ISERROR(A2)</formula>
    </cfRule>
  </conditionalFormatting>
  <conditionalFormatting sqref="Y29">
    <cfRule type="containsErrors" dxfId="109" priority="23">
      <formula>ISERROR(Y29)</formula>
    </cfRule>
  </conditionalFormatting>
  <conditionalFormatting sqref="Y29">
    <cfRule type="containsErrors" dxfId="108" priority="22">
      <formula>ISERROR(Y29)</formula>
    </cfRule>
  </conditionalFormatting>
  <conditionalFormatting sqref="Y20:Y26">
    <cfRule type="containsErrors" dxfId="107" priority="21">
      <formula>ISERROR(Y20)</formula>
    </cfRule>
  </conditionalFormatting>
  <conditionalFormatting sqref="X30 X20:X26 Q30">
    <cfRule type="containsErrors" dxfId="106" priority="17">
      <formula>ISERROR(Q20)</formula>
    </cfRule>
  </conditionalFormatting>
  <conditionalFormatting sqref="X24:X26">
    <cfRule type="containsErrors" dxfId="105" priority="15">
      <formula>ISERROR(X24)</formula>
    </cfRule>
  </conditionalFormatting>
  <conditionalFormatting sqref="L8:XFD8 C7:XEZ7">
    <cfRule type="containsErrors" dxfId="104" priority="47">
      <formula>ISERROR(#REF!)</formula>
    </cfRule>
  </conditionalFormatting>
  <conditionalFormatting sqref="XFA7:XFD7">
    <cfRule type="containsErrors" dxfId="103" priority="48">
      <formula>ISERROR(#REF!)</formula>
    </cfRule>
  </conditionalFormatting>
  <conditionalFormatting sqref="B80">
    <cfRule type="containsErrors" dxfId="102" priority="13">
      <formula>ISERROR(B80)</formula>
    </cfRule>
  </conditionalFormatting>
  <conditionalFormatting sqref="B100">
    <cfRule type="containsErrors" dxfId="101" priority="12">
      <formula>ISERROR(B100)</formula>
    </cfRule>
  </conditionalFormatting>
  <conditionalFormatting sqref="B106">
    <cfRule type="containsErrors" dxfId="100" priority="11">
      <formula>ISERROR(B106)</formula>
    </cfRule>
  </conditionalFormatting>
  <conditionalFormatting sqref="Q26">
    <cfRule type="containsErrors" dxfId="99" priority="10">
      <formula>ISERROR(Q26)</formula>
    </cfRule>
  </conditionalFormatting>
  <conditionalFormatting sqref="Q20">
    <cfRule type="containsErrors" dxfId="98" priority="9">
      <formula>ISERROR(Q20)</formula>
    </cfRule>
  </conditionalFormatting>
  <conditionalFormatting sqref="A52">
    <cfRule type="containsErrors" dxfId="97" priority="8">
      <formula>ISERROR(A52)</formula>
    </cfRule>
  </conditionalFormatting>
  <conditionalFormatting sqref="BB51">
    <cfRule type="containsErrors" dxfId="96" priority="7">
      <formula>ISERROR(BB51)</formula>
    </cfRule>
  </conditionalFormatting>
  <conditionalFormatting sqref="BB52">
    <cfRule type="containsErrors" dxfId="95" priority="6">
      <formula>ISERROR(BB52)</formula>
    </cfRule>
  </conditionalFormatting>
  <conditionalFormatting sqref="A46 A48">
    <cfRule type="containsErrors" dxfId="94" priority="5">
      <formula>ISERROR(A46)</formula>
    </cfRule>
  </conditionalFormatting>
  <conditionalFormatting sqref="P36">
    <cfRule type="containsErrors" dxfId="93" priority="4">
      <formula>ISERROR(P36)</formula>
    </cfRule>
  </conditionalFormatting>
  <conditionalFormatting sqref="Q32">
    <cfRule type="containsErrors" dxfId="92" priority="3">
      <formula>ISERROR(Q32)</formula>
    </cfRule>
  </conditionalFormatting>
  <conditionalFormatting sqref="X29">
    <cfRule type="containsErrors" dxfId="91" priority="2">
      <formula>ISERROR(X29)</formula>
    </cfRule>
  </conditionalFormatting>
  <conditionalFormatting sqref="X29">
    <cfRule type="containsErrors" dxfId="90" priority="1">
      <formula>ISERROR(X29)</formula>
    </cfRule>
  </conditionalFormatting>
  <dataValidations count="5">
    <dataValidation type="list" allowBlank="1" showInputMessage="1" showErrorMessage="1" sqref="B10" xr:uid="{6710118B-639E-4F16-9CA8-C253C106996A}">
      <formula1>"Increase desired,Decrease desired"</formula1>
    </dataValidation>
    <dataValidation allowBlank="1" showInputMessage="1" showErrorMessage="1" sqref="B15" xr:uid="{B5459FFD-217B-47ED-B0B4-8BE6C8149299}"/>
    <dataValidation type="list" allowBlank="1" showInputMessage="1" showErrorMessage="1" sqref="B16" xr:uid="{3977EB66-2E0B-4E2A-9E18-330663EFABDC}">
      <formula1>"Weighted LS,Ordinary LS"</formula1>
    </dataValidation>
    <dataValidation type="list" allowBlank="1" showInputMessage="1" showErrorMessage="1" sqref="B8" xr:uid="{94849D04-FA5D-4C8F-8B10-186831640009}">
      <formula1>"Percent,Other"</formula1>
    </dataValidation>
    <dataValidation type="list" allowBlank="1" showInputMessage="1" showErrorMessage="1" sqref="B14 B12" xr:uid="{457E5388-53BD-49F6-87DF-36799028C488}">
      <formula1>$C$3:$AZ$3</formula1>
    </dataValidation>
  </dataValidations>
  <pageMargins left="0.7" right="0.7" top="0.75" bottom="0.75" header="0.3" footer="0.3"/>
  <pageSetup scale="65" orientation="landscape" r:id="rId1"/>
  <headerFooter>
    <oddHeader>&amp;L&amp;A&amp;R&amp;P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B1208-7F7D-4676-BC75-D644428A182D}">
  <sheetPr codeName="Sheet5"/>
  <dimension ref="A1:BB117"/>
  <sheetViews>
    <sheetView zoomScaleNormal="100" workbookViewId="0">
      <selection activeCell="W7" sqref="W7"/>
    </sheetView>
  </sheetViews>
  <sheetFormatPr defaultColWidth="9.140625" defaultRowHeight="15" x14ac:dyDescent="0.25"/>
  <cols>
    <col min="1" max="1" width="27.5703125" style="2" customWidth="1"/>
    <col min="2" max="2" width="16" style="2" customWidth="1"/>
    <col min="3" max="52" width="10.5703125" style="2" customWidth="1"/>
    <col min="53" max="16384" width="9.140625" style="2"/>
  </cols>
  <sheetData>
    <row r="1" spans="1:52" s="90" customFormat="1" ht="17.45" customHeight="1" x14ac:dyDescent="0.25">
      <c r="A1" s="83" t="s">
        <v>72</v>
      </c>
      <c r="B1" s="89"/>
    </row>
    <row r="2" spans="1:52" ht="22.35" customHeight="1" thickBot="1" x14ac:dyDescent="0.3">
      <c r="A2" s="46" t="s">
        <v>65</v>
      </c>
      <c r="B2" s="46"/>
      <c r="C2" s="39"/>
      <c r="D2" s="39"/>
      <c r="E2" s="39"/>
      <c r="F2" s="39"/>
      <c r="G2" s="39"/>
      <c r="H2" s="39"/>
      <c r="I2" s="39"/>
      <c r="J2" s="39"/>
      <c r="K2" s="39"/>
      <c r="L2" s="39"/>
      <c r="M2" s="39"/>
      <c r="N2" s="39"/>
      <c r="O2" s="39"/>
      <c r="P2" s="39"/>
      <c r="Q2" s="39"/>
      <c r="R2" s="39"/>
      <c r="S2" s="39"/>
      <c r="T2" s="39"/>
      <c r="U2" s="39"/>
      <c r="V2" s="39"/>
      <c r="W2" s="39"/>
      <c r="X2" s="39"/>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row>
    <row r="3" spans="1:52" x14ac:dyDescent="0.25">
      <c r="A3" s="128" t="s">
        <v>44</v>
      </c>
      <c r="B3" s="128"/>
      <c r="C3" s="111">
        <v>1998</v>
      </c>
      <c r="D3" s="112">
        <v>1999</v>
      </c>
      <c r="E3" s="112">
        <v>2000</v>
      </c>
      <c r="F3" s="112">
        <v>2001</v>
      </c>
      <c r="G3" s="112">
        <v>2002</v>
      </c>
      <c r="H3" s="112">
        <v>2003</v>
      </c>
      <c r="I3" s="112">
        <f>H3+1</f>
        <v>2004</v>
      </c>
      <c r="J3" s="112">
        <f t="shared" ref="J3:Y3" si="0">I3+1</f>
        <v>2005</v>
      </c>
      <c r="K3" s="112">
        <f t="shared" si="0"/>
        <v>2006</v>
      </c>
      <c r="L3" s="112">
        <f t="shared" si="0"/>
        <v>2007</v>
      </c>
      <c r="M3" s="112">
        <f t="shared" si="0"/>
        <v>2008</v>
      </c>
      <c r="N3" s="112">
        <f t="shared" si="0"/>
        <v>2009</v>
      </c>
      <c r="O3" s="112">
        <f t="shared" si="0"/>
        <v>2010</v>
      </c>
      <c r="P3" s="112">
        <f t="shared" si="0"/>
        <v>2011</v>
      </c>
      <c r="Q3" s="112">
        <f t="shared" si="0"/>
        <v>2012</v>
      </c>
      <c r="R3" s="112">
        <f t="shared" si="0"/>
        <v>2013</v>
      </c>
      <c r="S3" s="112">
        <f t="shared" si="0"/>
        <v>2014</v>
      </c>
      <c r="T3" s="112">
        <f>S3+1</f>
        <v>2015</v>
      </c>
      <c r="U3" s="112">
        <f t="shared" si="0"/>
        <v>2016</v>
      </c>
      <c r="V3" s="112">
        <f t="shared" si="0"/>
        <v>2017</v>
      </c>
      <c r="W3" s="112">
        <f t="shared" si="0"/>
        <v>2018</v>
      </c>
      <c r="X3" s="112">
        <f t="shared" si="0"/>
        <v>2019</v>
      </c>
      <c r="Y3" s="112">
        <f t="shared" si="0"/>
        <v>2020</v>
      </c>
      <c r="Z3" s="3" t="s">
        <v>1</v>
      </c>
      <c r="AA3" s="3" t="s">
        <v>1</v>
      </c>
      <c r="AB3" s="3" t="s">
        <v>1</v>
      </c>
      <c r="AC3" s="3" t="s">
        <v>1</v>
      </c>
      <c r="AD3" s="3" t="s">
        <v>1</v>
      </c>
      <c r="AE3" s="3" t="s">
        <v>1</v>
      </c>
      <c r="AF3" s="3" t="s">
        <v>1</v>
      </c>
      <c r="AG3" s="3" t="s">
        <v>1</v>
      </c>
      <c r="AH3" s="3" t="s">
        <v>1</v>
      </c>
      <c r="AI3" s="3" t="s">
        <v>1</v>
      </c>
      <c r="AJ3" s="3" t="s">
        <v>1</v>
      </c>
      <c r="AK3" s="3" t="s">
        <v>1</v>
      </c>
      <c r="AL3" s="3" t="s">
        <v>1</v>
      </c>
      <c r="AM3" s="3" t="s">
        <v>1</v>
      </c>
      <c r="AN3" s="3" t="s">
        <v>1</v>
      </c>
      <c r="AO3" s="3" t="s">
        <v>1</v>
      </c>
      <c r="AP3" s="3" t="s">
        <v>1</v>
      </c>
      <c r="AQ3" s="3" t="s">
        <v>1</v>
      </c>
      <c r="AR3" s="3" t="s">
        <v>1</v>
      </c>
      <c r="AS3" s="3" t="s">
        <v>1</v>
      </c>
      <c r="AT3" s="3" t="s">
        <v>1</v>
      </c>
      <c r="AU3" s="3" t="s">
        <v>1</v>
      </c>
      <c r="AV3" s="3" t="s">
        <v>1</v>
      </c>
      <c r="AW3" s="3" t="s">
        <v>1</v>
      </c>
      <c r="AX3" s="3" t="s">
        <v>1</v>
      </c>
      <c r="AY3" s="3" t="s">
        <v>1</v>
      </c>
      <c r="AZ3" s="4" t="s">
        <v>1</v>
      </c>
    </row>
    <row r="4" spans="1:52" x14ac:dyDescent="0.25">
      <c r="A4" s="129" t="s">
        <v>43</v>
      </c>
      <c r="B4" s="129"/>
      <c r="C4" s="84">
        <f>IF(IFERROR(FIND("-",C3,1),0)&gt;0,(MID(C3,1,FIND("-",C3,1)-1)+MID(C3,FIND("-",C3,1)+1,4))/2,C3)</f>
        <v>1998</v>
      </c>
      <c r="D4" s="85">
        <f>IF(IFERROR(FIND("-",D3,1),0)&gt;0,(MID(D3,1,FIND("-",D3,1)-1)+MID(D3,FIND("-",D3,1)+1,4))/2,D3)</f>
        <v>1999</v>
      </c>
      <c r="E4" s="85">
        <f t="shared" ref="E4:AZ4" si="1">IF(IFERROR(FIND("-",E3,1),0)&gt;0,(MID(E3,1,FIND("-",E3,1)-1)+MID(E3,FIND("-",E3,1)+1,4))/2,E3)</f>
        <v>2000</v>
      </c>
      <c r="F4" s="85">
        <f t="shared" si="1"/>
        <v>2001</v>
      </c>
      <c r="G4" s="85">
        <f t="shared" si="1"/>
        <v>2002</v>
      </c>
      <c r="H4" s="85">
        <f t="shared" si="1"/>
        <v>2003</v>
      </c>
      <c r="I4" s="85">
        <f t="shared" si="1"/>
        <v>2004</v>
      </c>
      <c r="J4" s="85">
        <f t="shared" si="1"/>
        <v>2005</v>
      </c>
      <c r="K4" s="85">
        <f t="shared" si="1"/>
        <v>2006</v>
      </c>
      <c r="L4" s="85">
        <f t="shared" si="1"/>
        <v>2007</v>
      </c>
      <c r="M4" s="85">
        <f t="shared" si="1"/>
        <v>2008</v>
      </c>
      <c r="N4" s="85">
        <f t="shared" si="1"/>
        <v>2009</v>
      </c>
      <c r="O4" s="85">
        <f t="shared" si="1"/>
        <v>2010</v>
      </c>
      <c r="P4" s="85">
        <f t="shared" si="1"/>
        <v>2011</v>
      </c>
      <c r="Q4" s="85">
        <f t="shared" si="1"/>
        <v>2012</v>
      </c>
      <c r="R4" s="85">
        <f t="shared" si="1"/>
        <v>2013</v>
      </c>
      <c r="S4" s="85">
        <f t="shared" si="1"/>
        <v>2014</v>
      </c>
      <c r="T4" s="85">
        <f t="shared" si="1"/>
        <v>2015</v>
      </c>
      <c r="U4" s="85">
        <f t="shared" si="1"/>
        <v>2016</v>
      </c>
      <c r="V4" s="85">
        <f t="shared" si="1"/>
        <v>2017</v>
      </c>
      <c r="W4" s="85">
        <f t="shared" si="1"/>
        <v>2018</v>
      </c>
      <c r="X4" s="85">
        <f t="shared" si="1"/>
        <v>2019</v>
      </c>
      <c r="Y4" s="85">
        <f t="shared" si="1"/>
        <v>2020</v>
      </c>
      <c r="Z4" s="85" t="str">
        <f t="shared" si="1"/>
        <v>*</v>
      </c>
      <c r="AA4" s="85" t="str">
        <f t="shared" si="1"/>
        <v>*</v>
      </c>
      <c r="AB4" s="85" t="str">
        <f t="shared" si="1"/>
        <v>*</v>
      </c>
      <c r="AC4" s="85" t="str">
        <f t="shared" si="1"/>
        <v>*</v>
      </c>
      <c r="AD4" s="85" t="str">
        <f t="shared" si="1"/>
        <v>*</v>
      </c>
      <c r="AE4" s="85" t="str">
        <f t="shared" si="1"/>
        <v>*</v>
      </c>
      <c r="AF4" s="85" t="str">
        <f t="shared" si="1"/>
        <v>*</v>
      </c>
      <c r="AG4" s="85" t="str">
        <f t="shared" si="1"/>
        <v>*</v>
      </c>
      <c r="AH4" s="85" t="str">
        <f t="shared" si="1"/>
        <v>*</v>
      </c>
      <c r="AI4" s="85" t="str">
        <f t="shared" si="1"/>
        <v>*</v>
      </c>
      <c r="AJ4" s="85" t="str">
        <f t="shared" si="1"/>
        <v>*</v>
      </c>
      <c r="AK4" s="85" t="str">
        <f t="shared" si="1"/>
        <v>*</v>
      </c>
      <c r="AL4" s="85" t="str">
        <f t="shared" si="1"/>
        <v>*</v>
      </c>
      <c r="AM4" s="85" t="str">
        <f t="shared" si="1"/>
        <v>*</v>
      </c>
      <c r="AN4" s="85" t="str">
        <f t="shared" si="1"/>
        <v>*</v>
      </c>
      <c r="AO4" s="85" t="str">
        <f t="shared" si="1"/>
        <v>*</v>
      </c>
      <c r="AP4" s="85" t="str">
        <f t="shared" si="1"/>
        <v>*</v>
      </c>
      <c r="AQ4" s="85" t="str">
        <f t="shared" si="1"/>
        <v>*</v>
      </c>
      <c r="AR4" s="85" t="str">
        <f t="shared" si="1"/>
        <v>*</v>
      </c>
      <c r="AS4" s="85" t="str">
        <f t="shared" si="1"/>
        <v>*</v>
      </c>
      <c r="AT4" s="85" t="str">
        <f t="shared" si="1"/>
        <v>*</v>
      </c>
      <c r="AU4" s="85" t="str">
        <f t="shared" si="1"/>
        <v>*</v>
      </c>
      <c r="AV4" s="85" t="str">
        <f t="shared" si="1"/>
        <v>*</v>
      </c>
      <c r="AW4" s="85" t="str">
        <f t="shared" si="1"/>
        <v>*</v>
      </c>
      <c r="AX4" s="85" t="str">
        <f t="shared" si="1"/>
        <v>*</v>
      </c>
      <c r="AY4" s="85" t="str">
        <f t="shared" si="1"/>
        <v>*</v>
      </c>
      <c r="AZ4" s="86" t="str">
        <f t="shared" si="1"/>
        <v>*</v>
      </c>
    </row>
    <row r="5" spans="1:52" x14ac:dyDescent="0.25">
      <c r="A5" s="130" t="s">
        <v>54</v>
      </c>
      <c r="B5" s="130"/>
      <c r="C5" s="113">
        <v>89</v>
      </c>
      <c r="D5" s="114">
        <v>91</v>
      </c>
      <c r="E5" s="114">
        <v>91</v>
      </c>
      <c r="F5" s="114">
        <v>91</v>
      </c>
      <c r="G5" s="114">
        <v>94</v>
      </c>
      <c r="H5" s="114">
        <v>90</v>
      </c>
      <c r="I5" s="114">
        <v>90</v>
      </c>
      <c r="J5" s="114">
        <v>88</v>
      </c>
      <c r="K5" s="114">
        <v>89</v>
      </c>
      <c r="L5" s="114">
        <v>92</v>
      </c>
      <c r="M5" s="114">
        <v>92</v>
      </c>
      <c r="N5" s="114">
        <v>93.1</v>
      </c>
      <c r="O5" s="114">
        <v>93.4</v>
      </c>
      <c r="P5" s="114">
        <v>93.6</v>
      </c>
      <c r="Q5" s="114">
        <v>94.3</v>
      </c>
      <c r="R5" s="114">
        <v>93.5</v>
      </c>
      <c r="S5" s="7" t="s">
        <v>1</v>
      </c>
      <c r="T5" s="7" t="s">
        <v>1</v>
      </c>
      <c r="U5" s="7" t="s">
        <v>1</v>
      </c>
      <c r="V5" s="7" t="s">
        <v>1</v>
      </c>
      <c r="W5" s="7" t="s">
        <v>1</v>
      </c>
      <c r="X5" s="7" t="s">
        <v>1</v>
      </c>
      <c r="Y5" s="7" t="s">
        <v>1</v>
      </c>
      <c r="Z5" s="7" t="s">
        <v>1</v>
      </c>
      <c r="AA5" s="7" t="s">
        <v>1</v>
      </c>
      <c r="AB5" s="7" t="s">
        <v>1</v>
      </c>
      <c r="AC5" s="7" t="s">
        <v>1</v>
      </c>
      <c r="AD5" s="7" t="s">
        <v>1</v>
      </c>
      <c r="AE5" s="7" t="s">
        <v>1</v>
      </c>
      <c r="AF5" s="7" t="s">
        <v>1</v>
      </c>
      <c r="AG5" s="7" t="s">
        <v>1</v>
      </c>
      <c r="AH5" s="7" t="s">
        <v>1</v>
      </c>
      <c r="AI5" s="7" t="s">
        <v>1</v>
      </c>
      <c r="AJ5" s="7" t="s">
        <v>1</v>
      </c>
      <c r="AK5" s="7" t="s">
        <v>1</v>
      </c>
      <c r="AL5" s="7" t="s">
        <v>1</v>
      </c>
      <c r="AM5" s="7" t="s">
        <v>1</v>
      </c>
      <c r="AN5" s="7" t="s">
        <v>1</v>
      </c>
      <c r="AO5" s="7" t="s">
        <v>1</v>
      </c>
      <c r="AP5" s="7" t="s">
        <v>1</v>
      </c>
      <c r="AQ5" s="7" t="s">
        <v>1</v>
      </c>
      <c r="AR5" s="7" t="s">
        <v>1</v>
      </c>
      <c r="AS5" s="7" t="s">
        <v>1</v>
      </c>
      <c r="AT5" s="7" t="s">
        <v>1</v>
      </c>
      <c r="AU5" s="7" t="s">
        <v>1</v>
      </c>
      <c r="AV5" s="7" t="s">
        <v>1</v>
      </c>
      <c r="AW5" s="7" t="s">
        <v>1</v>
      </c>
      <c r="AX5" s="7" t="s">
        <v>1</v>
      </c>
      <c r="AY5" s="7" t="s">
        <v>1</v>
      </c>
      <c r="AZ5" s="8" t="s">
        <v>1</v>
      </c>
    </row>
    <row r="6" spans="1:52" ht="15.75" thickBot="1" x14ac:dyDescent="0.3">
      <c r="A6" s="130" t="s">
        <v>53</v>
      </c>
      <c r="B6" s="130"/>
      <c r="C6" s="37" t="s">
        <v>1</v>
      </c>
      <c r="D6" s="9" t="s">
        <v>1</v>
      </c>
      <c r="E6" s="9" t="s">
        <v>1</v>
      </c>
      <c r="F6" s="9" t="s">
        <v>1</v>
      </c>
      <c r="G6" s="9" t="s">
        <v>1</v>
      </c>
      <c r="H6" s="9" t="s">
        <v>1</v>
      </c>
      <c r="I6" s="9" t="s">
        <v>1</v>
      </c>
      <c r="J6" s="9" t="s">
        <v>1</v>
      </c>
      <c r="K6" s="9" t="s">
        <v>1</v>
      </c>
      <c r="L6" s="9" t="s">
        <v>1</v>
      </c>
      <c r="M6" s="9" t="s">
        <v>1</v>
      </c>
      <c r="N6" s="9" t="s">
        <v>1</v>
      </c>
      <c r="O6" s="9" t="s">
        <v>1</v>
      </c>
      <c r="P6" s="9" t="s">
        <v>1</v>
      </c>
      <c r="Q6" s="9" t="s">
        <v>1</v>
      </c>
      <c r="R6" s="9" t="s">
        <v>1</v>
      </c>
      <c r="S6" s="9" t="s">
        <v>1</v>
      </c>
      <c r="T6" s="9" t="s">
        <v>1</v>
      </c>
      <c r="U6" s="9" t="s">
        <v>1</v>
      </c>
      <c r="V6" s="9" t="s">
        <v>1</v>
      </c>
      <c r="W6" s="9" t="s">
        <v>1</v>
      </c>
      <c r="X6" s="9" t="s">
        <v>1</v>
      </c>
      <c r="Y6" s="9" t="s">
        <v>1</v>
      </c>
      <c r="Z6" s="9" t="s">
        <v>1</v>
      </c>
      <c r="AA6" s="9" t="s">
        <v>1</v>
      </c>
      <c r="AB6" s="9" t="s">
        <v>1</v>
      </c>
      <c r="AC6" s="9" t="s">
        <v>1</v>
      </c>
      <c r="AD6" s="9" t="s">
        <v>1</v>
      </c>
      <c r="AE6" s="9" t="s">
        <v>1</v>
      </c>
      <c r="AF6" s="9" t="s">
        <v>1</v>
      </c>
      <c r="AG6" s="9" t="s">
        <v>1</v>
      </c>
      <c r="AH6" s="9" t="s">
        <v>1</v>
      </c>
      <c r="AI6" s="9" t="s">
        <v>1</v>
      </c>
      <c r="AJ6" s="9" t="s">
        <v>1</v>
      </c>
      <c r="AK6" s="9" t="s">
        <v>1</v>
      </c>
      <c r="AL6" s="9" t="s">
        <v>1</v>
      </c>
      <c r="AM6" s="9" t="s">
        <v>1</v>
      </c>
      <c r="AN6" s="9" t="s">
        <v>1</v>
      </c>
      <c r="AO6" s="9" t="s">
        <v>1</v>
      </c>
      <c r="AP6" s="9" t="s">
        <v>1</v>
      </c>
      <c r="AQ6" s="9" t="s">
        <v>1</v>
      </c>
      <c r="AR6" s="9" t="s">
        <v>1</v>
      </c>
      <c r="AS6" s="9" t="s">
        <v>1</v>
      </c>
      <c r="AT6" s="9" t="s">
        <v>1</v>
      </c>
      <c r="AU6" s="9" t="s">
        <v>1</v>
      </c>
      <c r="AV6" s="9" t="s">
        <v>1</v>
      </c>
      <c r="AW6" s="9" t="s">
        <v>1</v>
      </c>
      <c r="AX6" s="9" t="s">
        <v>1</v>
      </c>
      <c r="AY6" s="9" t="s">
        <v>1</v>
      </c>
      <c r="AZ6" s="10" t="s">
        <v>1</v>
      </c>
    </row>
    <row r="7" spans="1:52" ht="22.35" customHeight="1" thickBot="1" x14ac:dyDescent="0.3">
      <c r="A7" s="46" t="s">
        <v>45</v>
      </c>
      <c r="B7" s="46"/>
      <c r="F7" s="5"/>
      <c r="G7" s="5"/>
      <c r="H7" s="5"/>
      <c r="I7" s="5"/>
      <c r="J7" s="5"/>
      <c r="K7" s="5"/>
      <c r="L7" s="5"/>
      <c r="M7" s="5"/>
      <c r="N7" s="5"/>
    </row>
    <row r="8" spans="1:52" ht="30" customHeight="1" thickBot="1" x14ac:dyDescent="0.3">
      <c r="A8" s="40" t="s">
        <v>48</v>
      </c>
      <c r="B8" s="12" t="s">
        <v>67</v>
      </c>
      <c r="C8" s="126" t="s">
        <v>47</v>
      </c>
      <c r="D8" s="127"/>
      <c r="E8" s="127"/>
      <c r="F8" s="127"/>
      <c r="G8" s="127"/>
      <c r="H8" s="127"/>
      <c r="I8" s="127"/>
      <c r="J8" s="127"/>
      <c r="K8" s="127"/>
    </row>
    <row r="9" spans="1:52" ht="9.9499999999999993" customHeight="1" thickBot="1" x14ac:dyDescent="0.3">
      <c r="A9" s="19"/>
      <c r="B9" s="11"/>
      <c r="F9" s="5"/>
      <c r="G9" s="5"/>
      <c r="H9" s="5"/>
      <c r="I9" s="5"/>
      <c r="J9" s="5"/>
      <c r="K9" s="5"/>
      <c r="L9" s="5"/>
      <c r="M9" s="5"/>
      <c r="N9" s="5"/>
    </row>
    <row r="10" spans="1:52" ht="31.35" customHeight="1" thickBot="1" x14ac:dyDescent="0.3">
      <c r="A10" s="108" t="s">
        <v>51</v>
      </c>
      <c r="B10" s="14" t="s">
        <v>68</v>
      </c>
      <c r="C10" s="126" t="s">
        <v>59</v>
      </c>
      <c r="D10" s="127"/>
      <c r="E10" s="127"/>
      <c r="F10" s="127"/>
      <c r="G10" s="127"/>
      <c r="H10" s="127"/>
      <c r="I10" s="127"/>
      <c r="J10" s="127"/>
      <c r="K10" s="127"/>
    </row>
    <row r="11" spans="1:52" ht="9.9499999999999993" customHeight="1" thickBot="1" x14ac:dyDescent="0.3">
      <c r="A11" s="108"/>
      <c r="C11" s="13"/>
    </row>
    <row r="12" spans="1:52" ht="30" customHeight="1" thickBot="1" x14ac:dyDescent="0.3">
      <c r="A12" s="107" t="s">
        <v>49</v>
      </c>
      <c r="B12" s="12">
        <v>2020</v>
      </c>
      <c r="C12" s="131" t="s">
        <v>46</v>
      </c>
      <c r="D12" s="132"/>
      <c r="E12" s="132"/>
      <c r="F12" s="132"/>
      <c r="G12" s="132"/>
      <c r="H12" s="132"/>
      <c r="I12" s="132"/>
      <c r="J12" s="132"/>
      <c r="K12" s="132"/>
      <c r="L12" s="132"/>
      <c r="M12" s="132"/>
      <c r="N12" s="132"/>
      <c r="O12" s="132"/>
      <c r="P12" s="132"/>
    </row>
    <row r="13" spans="1:52" ht="9.9499999999999993" customHeight="1" thickBot="1" x14ac:dyDescent="0.3">
      <c r="A13" s="108"/>
      <c r="C13" s="13"/>
    </row>
    <row r="14" spans="1:52" ht="30" customHeight="1" thickBot="1" x14ac:dyDescent="0.3">
      <c r="A14" s="107" t="s">
        <v>50</v>
      </c>
      <c r="B14" s="12">
        <v>2013</v>
      </c>
      <c r="C14" s="127" t="s">
        <v>4</v>
      </c>
      <c r="D14" s="127"/>
      <c r="E14" s="127"/>
      <c r="F14" s="127"/>
      <c r="G14" s="127"/>
      <c r="H14" s="127"/>
      <c r="I14" s="127"/>
      <c r="J14" s="127"/>
      <c r="K14" s="127"/>
    </row>
    <row r="15" spans="1:52" ht="9.9499999999999993" customHeight="1" thickBot="1" x14ac:dyDescent="0.3">
      <c r="A15" s="107"/>
      <c r="B15" s="6"/>
    </row>
    <row r="16" spans="1:52" ht="15.75" thickBot="1" x14ac:dyDescent="0.3">
      <c r="A16" s="41" t="s">
        <v>5</v>
      </c>
      <c r="B16" s="14" t="s">
        <v>69</v>
      </c>
      <c r="C16" s="133" t="s">
        <v>6</v>
      </c>
      <c r="D16" s="133"/>
      <c r="E16" s="133"/>
      <c r="F16" s="133"/>
      <c r="G16" s="133"/>
      <c r="H16" s="133"/>
      <c r="I16" s="133"/>
      <c r="J16" s="133"/>
      <c r="K16" s="133"/>
    </row>
    <row r="17" spans="1:31" ht="24" customHeight="1" thickBot="1" x14ac:dyDescent="0.3">
      <c r="A17" s="45" t="s">
        <v>52</v>
      </c>
      <c r="B17" s="1"/>
      <c r="Z17" s="91"/>
      <c r="AA17" s="91"/>
      <c r="AB17" s="91"/>
      <c r="AC17" s="91"/>
      <c r="AD17" s="91"/>
    </row>
    <row r="18" spans="1:31" ht="15" customHeight="1" x14ac:dyDescent="0.25">
      <c r="A18" s="108" t="s">
        <v>7</v>
      </c>
      <c r="O18" s="134" t="s">
        <v>56</v>
      </c>
      <c r="P18" s="135"/>
      <c r="Q18" s="136" t="str">
        <f>CONCATENATE("Based on the linear trend from the ", $B$16, " projection, and using the model assumptions and data provided…")</f>
        <v>Based on the linear trend from the Ordinary LS projection, and using the model assumptions and data provided…</v>
      </c>
      <c r="R18" s="137"/>
      <c r="S18" s="137"/>
      <c r="T18" s="137"/>
      <c r="U18" s="137"/>
      <c r="V18" s="137"/>
      <c r="W18" s="137"/>
      <c r="X18" s="154"/>
      <c r="Y18" s="143"/>
      <c r="Z18" s="144"/>
      <c r="AA18" s="144"/>
      <c r="AB18" s="144"/>
      <c r="AC18" s="144"/>
      <c r="AD18" s="144"/>
      <c r="AE18" s="144"/>
    </row>
    <row r="19" spans="1:31" x14ac:dyDescent="0.25">
      <c r="O19" s="134"/>
      <c r="P19" s="135"/>
      <c r="Q19" s="138"/>
      <c r="R19" s="139"/>
      <c r="S19" s="139"/>
      <c r="T19" s="139"/>
      <c r="U19" s="139"/>
      <c r="V19" s="139"/>
      <c r="W19" s="139"/>
      <c r="X19" s="155"/>
      <c r="Y19" s="143"/>
      <c r="Z19" s="144"/>
      <c r="AA19" s="144"/>
      <c r="AB19" s="144"/>
      <c r="AC19" s="144"/>
      <c r="AD19" s="144"/>
      <c r="AE19" s="144"/>
    </row>
    <row r="20" spans="1:31" ht="15.75" x14ac:dyDescent="0.25">
      <c r="A20" s="142"/>
      <c r="O20" s="47"/>
      <c r="P20" s="48"/>
      <c r="Q20" s="150" t="str">
        <f>CONCATENATE("...there is a ", $B$106*100, "% chance that ", $B$12, " value will meet or exceed:")</f>
        <v>...there is a 90% chance that 2020 value will meet or exceed:</v>
      </c>
      <c r="R20" s="151"/>
      <c r="S20" s="151"/>
      <c r="T20" s="151"/>
      <c r="U20" s="151"/>
      <c r="V20" s="151"/>
      <c r="W20" s="151"/>
      <c r="X20" s="77">
        <f>INDEX($C$106:$AZ$106, MATCH($B$12, $C$50:$AZ$50))</f>
        <v>92.353340263176335</v>
      </c>
      <c r="Y20" s="117" t="str">
        <f>IF(ROUND(X20,1)&lt;0,"! Target candidate "&amp;ROUND(X20,1)&amp;" is less than 0 ",IF(AND($B$8="Percent",X20&gt;100),"! Target candidate "&amp;ROUND(X20,1)&amp;" is over 100 percent",IF(OR(AND($B$10="Decrease desired", X20&gt;$X$29),AND($B$10="Increase desired",X20&lt;$X$29)),"! Target candidate "&amp;ROUND(X20,1)&amp;" is not an improvement from the baseline",IF($A$58&lt;&gt;"*",IF(OR(AND($B$10="Decrease desired",X20&gt;$X$30),AND($B$10="Increase desired",X20&lt;$X$30)),"! Target candidate "&amp;ROUND(X20,1)&amp;" is not a statistically significant improvement from the baseline"&amp;CHAR(178),""),""))))</f>
        <v>! Target candidate 92.4 is not an improvement from the baseline</v>
      </c>
      <c r="AA20" s="78"/>
    </row>
    <row r="21" spans="1:31" ht="15.6" customHeight="1" x14ac:dyDescent="0.25">
      <c r="A21" s="142"/>
      <c r="Q21" s="152" t="str">
        <f>CONCATENATE("...there is a ", $B$105*100, "% chance that ", $B$12, " value will meet or exceed:")</f>
        <v>...there is a 75% chance that 2020 value will meet or exceed:</v>
      </c>
      <c r="R21" s="153"/>
      <c r="S21" s="153"/>
      <c r="T21" s="153"/>
      <c r="U21" s="153"/>
      <c r="V21" s="153"/>
      <c r="W21" s="153"/>
      <c r="X21" s="77">
        <f>INDEX($C$105:$AZ$105, MATCH($B$12, $C$50:$AZ$50))</f>
        <v>93.738901793488324</v>
      </c>
      <c r="Y21" s="117" t="str">
        <f t="shared" ref="Y21:Y26" si="2">IF(ROUND(X21,1)&lt;0,"! Target candidate "&amp;ROUND(X21,1)&amp;" is less than 0 ",IF(AND($B$8="Percent",X21&gt;100),"! Target candidate "&amp;ROUND(X21,1)&amp;" is over 100 percent",IF(OR(AND($B$10="Decrease desired", X21&gt;$X$29),AND($B$10="Increase desired",X21&lt;$X$29)),"! Target candidate "&amp;ROUND(X21,1)&amp;" is not an improvement from the baseline",IF($A$58&lt;&gt;"*",IF(OR(AND($B$10="Decrease desired",X21&gt;$X$30),AND($B$10="Increase desired",X21&lt;$X$30)),"! Target candidate "&amp;ROUND(X21,1)&amp;" is not a statistically significant improvement from the baseline"&amp;CHAR(178),""),""))))</f>
        <v/>
      </c>
      <c r="AA21" s="54"/>
    </row>
    <row r="22" spans="1:31" ht="15.6" customHeight="1" x14ac:dyDescent="0.25">
      <c r="A22" s="142"/>
      <c r="Q22" s="158" t="str">
        <f>CONCATENATE("…there is a ", $B$104*100, "% chance that ", $B$12, " value will meet or exceed:")</f>
        <v>…there is a 67% chance that 2020 value will meet or exceed:</v>
      </c>
      <c r="R22" s="159"/>
      <c r="S22" s="159"/>
      <c r="T22" s="159"/>
      <c r="U22" s="159"/>
      <c r="V22" s="159"/>
      <c r="W22" s="159"/>
      <c r="X22" s="79">
        <f>INDEX($C$104:$AZ$104, MATCH($B$12, $C$50:$AZ$50))</f>
        <v>94.254784407502783</v>
      </c>
      <c r="Y22" s="117" t="str">
        <f t="shared" si="2"/>
        <v/>
      </c>
      <c r="AA22" s="54"/>
    </row>
    <row r="23" spans="1:31" ht="15.75" x14ac:dyDescent="0.25">
      <c r="A23" s="142"/>
      <c r="Q23" s="160" t="str">
        <f>CONCATENATE("…there is a ", $B$103*100, "% chance that ", $B$12, " value will meet or exceed:")</f>
        <v>…there is a 50% chance that 2020 value will meet or exceed:</v>
      </c>
      <c r="R23" s="161"/>
      <c r="S23" s="161"/>
      <c r="T23" s="161"/>
      <c r="U23" s="161"/>
      <c r="V23" s="161"/>
      <c r="W23" s="161"/>
      <c r="X23" s="80">
        <f>INDEX($C$103:$AZ$103, MATCH($B$12, $C$50:$AZ$50))</f>
        <v>95.208970588204579</v>
      </c>
      <c r="Y23" s="117" t="str">
        <f t="shared" si="2"/>
        <v/>
      </c>
      <c r="AA23" s="54"/>
    </row>
    <row r="24" spans="1:31" ht="15.75" x14ac:dyDescent="0.25">
      <c r="A24" s="142"/>
      <c r="Q24" s="158" t="str">
        <f>CONCATENATE("…there is a ", $B$102*100, "% chance that ", $B$12, " value will meet or exceed:")</f>
        <v>…there is a 33% chance that 2020 value will meet or exceed:</v>
      </c>
      <c r="R24" s="159"/>
      <c r="S24" s="159"/>
      <c r="T24" s="159"/>
      <c r="U24" s="159"/>
      <c r="V24" s="159"/>
      <c r="W24" s="159"/>
      <c r="X24" s="79">
        <f>INDEX($C$102:$AZ$102, MATCH($B$12, $C$50:$AZ$50))</f>
        <v>96.163156768906376</v>
      </c>
      <c r="Y24" s="117" t="str">
        <f t="shared" si="2"/>
        <v/>
      </c>
      <c r="AA24" s="54"/>
    </row>
    <row r="25" spans="1:31" ht="15.75" x14ac:dyDescent="0.25">
      <c r="A25" s="142"/>
      <c r="Q25" s="152" t="str">
        <f>CONCATENATE("…there is a ", $B$101*100, "% chance that ", $B$12, " value will meet or exceed:")</f>
        <v>…there is a 25% chance that 2020 value will meet or exceed:</v>
      </c>
      <c r="R25" s="153"/>
      <c r="S25" s="153"/>
      <c r="T25" s="153"/>
      <c r="U25" s="153"/>
      <c r="V25" s="153"/>
      <c r="W25" s="153"/>
      <c r="X25" s="77">
        <f>INDEX($C$101:$AZ$101, MATCH($B$12, $C$50:$AZ$50))</f>
        <v>96.679039382920834</v>
      </c>
      <c r="Y25" s="117" t="str">
        <f t="shared" si="2"/>
        <v/>
      </c>
      <c r="AA25" s="54"/>
    </row>
    <row r="26" spans="1:31" ht="16.5" thickBot="1" x14ac:dyDescent="0.3">
      <c r="A26" s="142"/>
      <c r="Q26" s="162" t="str">
        <f>CONCATENATE("…there is a ", $B$100*100, "% chance that ", $B$12, " value will meet or exceed:")</f>
        <v>…there is a 10% chance that 2020 value will meet or exceed:</v>
      </c>
      <c r="R26" s="163"/>
      <c r="S26" s="163"/>
      <c r="T26" s="163"/>
      <c r="U26" s="163"/>
      <c r="V26" s="163"/>
      <c r="W26" s="163"/>
      <c r="X26" s="98">
        <f>INDEX($C$100:$AZ$100, MATCH($B$12, $C$50:$AZ$50))</f>
        <v>98.064600913232823</v>
      </c>
      <c r="Y26" s="117" t="str">
        <f t="shared" si="2"/>
        <v/>
      </c>
      <c r="AA26" s="54"/>
    </row>
    <row r="27" spans="1:31" ht="15" customHeight="1" x14ac:dyDescent="0.25">
      <c r="A27" s="142"/>
      <c r="J27" s="15"/>
      <c r="K27" s="15"/>
      <c r="L27" s="15"/>
      <c r="M27" s="15"/>
      <c r="N27" s="15"/>
      <c r="O27" s="15"/>
      <c r="Q27" s="101" t="s">
        <v>64</v>
      </c>
      <c r="R27" s="99"/>
      <c r="S27" s="99"/>
      <c r="T27" s="99"/>
      <c r="U27" s="99"/>
      <c r="V27" s="99"/>
      <c r="W27" s="99"/>
      <c r="X27" s="99"/>
      <c r="Y27" s="102"/>
      <c r="AA27" s="54"/>
    </row>
    <row r="28" spans="1:31" ht="15" customHeight="1" thickBot="1" x14ac:dyDescent="0.3">
      <c r="A28" s="142"/>
      <c r="J28" s="16"/>
      <c r="K28" s="16"/>
      <c r="L28" s="16"/>
      <c r="M28" s="16"/>
      <c r="N28" s="16"/>
      <c r="O28" s="16"/>
      <c r="Q28" s="100"/>
      <c r="R28" s="100"/>
      <c r="S28" s="100"/>
      <c r="T28" s="100"/>
      <c r="U28" s="100"/>
      <c r="V28" s="100"/>
      <c r="W28" s="100"/>
      <c r="X28" s="100"/>
      <c r="Y28" s="102"/>
      <c r="AA28" s="54"/>
    </row>
    <row r="29" spans="1:31" ht="15.75" customHeight="1" x14ac:dyDescent="0.25">
      <c r="A29" s="142"/>
      <c r="Q29" s="140" t="str">
        <f>CONCATENATE("The ", $B$14, " baseline is:")</f>
        <v>The 2013 baseline is:</v>
      </c>
      <c r="R29" s="141"/>
      <c r="S29" s="141"/>
      <c r="T29" s="141"/>
      <c r="U29" s="141"/>
      <c r="V29" s="141"/>
      <c r="W29" s="141"/>
      <c r="X29" s="97">
        <f>INDEX($C$52:$AZ$52, MATCH($B$14, $C$50:$AZ$50))</f>
        <v>93.5</v>
      </c>
      <c r="Y29" s="81"/>
      <c r="Z29" s="81"/>
      <c r="AA29" s="81"/>
      <c r="AB29" s="17"/>
    </row>
    <row r="30" spans="1:31" ht="15" customHeight="1" thickBot="1" x14ac:dyDescent="0.3">
      <c r="Q30" s="156" t="s">
        <v>66</v>
      </c>
      <c r="R30" s="157"/>
      <c r="S30" s="157"/>
      <c r="T30" s="157"/>
      <c r="U30" s="157"/>
      <c r="V30" s="157"/>
      <c r="W30" s="157"/>
      <c r="X30" s="82" t="str">
        <f>IF($A$58="*","",$A$58)</f>
        <v/>
      </c>
      <c r="Z30" s="81"/>
      <c r="AA30" s="81"/>
      <c r="AB30" s="17"/>
    </row>
    <row r="31" spans="1:31" ht="17.25" x14ac:dyDescent="0.25">
      <c r="Q31" s="94" t="s">
        <v>63</v>
      </c>
    </row>
    <row r="32" spans="1:31" ht="15" customHeight="1" x14ac:dyDescent="0.25">
      <c r="Q32" s="94" t="s">
        <v>62</v>
      </c>
      <c r="R32" s="94"/>
      <c r="S32" s="94"/>
      <c r="T32" s="94"/>
      <c r="U32" s="94"/>
      <c r="V32" s="94"/>
      <c r="W32" s="94"/>
      <c r="X32" s="94"/>
      <c r="Y32" s="94"/>
      <c r="Z32" s="94"/>
      <c r="AA32" s="93"/>
      <c r="AB32" s="92"/>
    </row>
    <row r="33" spans="1:28" ht="15" customHeight="1" x14ac:dyDescent="0.25">
      <c r="R33" s="94"/>
      <c r="S33" s="94"/>
      <c r="T33" s="94"/>
      <c r="U33" s="94"/>
      <c r="V33" s="94"/>
      <c r="W33" s="94"/>
      <c r="X33" s="94"/>
      <c r="Y33" s="94"/>
      <c r="Z33" s="94"/>
      <c r="AA33" s="93"/>
      <c r="AB33" s="92"/>
    </row>
    <row r="34" spans="1:28" x14ac:dyDescent="0.25">
      <c r="Q34" s="93"/>
      <c r="R34" s="93"/>
      <c r="S34" s="93"/>
      <c r="T34" s="93"/>
      <c r="U34" s="93"/>
      <c r="V34" s="93"/>
      <c r="W34" s="93"/>
      <c r="X34" s="93"/>
      <c r="Y34" s="93"/>
      <c r="Z34" s="93"/>
      <c r="AA34" s="93"/>
      <c r="AB34" s="92"/>
    </row>
    <row r="35" spans="1:28" ht="15.75" customHeight="1" thickBot="1" x14ac:dyDescent="0.3"/>
    <row r="36" spans="1:28" ht="17.25" x14ac:dyDescent="0.25">
      <c r="P36" s="145" t="s">
        <v>57</v>
      </c>
      <c r="Q36" s="146"/>
      <c r="R36" s="146"/>
      <c r="S36" s="146"/>
      <c r="T36" s="147"/>
    </row>
    <row r="37" spans="1:28" x14ac:dyDescent="0.25">
      <c r="P37" s="87" t="s">
        <v>8</v>
      </c>
      <c r="Q37" s="88" t="s">
        <v>3</v>
      </c>
      <c r="R37" s="88" t="s">
        <v>9</v>
      </c>
      <c r="S37" s="148" t="s">
        <v>10</v>
      </c>
      <c r="T37" s="149"/>
    </row>
    <row r="38" spans="1:28" ht="15.75" thickBot="1" x14ac:dyDescent="0.3">
      <c r="P38" s="74">
        <f>C$109</f>
        <v>0.25191176470697801</v>
      </c>
      <c r="Q38" s="75">
        <f>D$109</f>
        <v>8.8809980740845423E-2</v>
      </c>
      <c r="R38" s="75">
        <f>E$109</f>
        <v>1.319592573226544E-2</v>
      </c>
      <c r="S38" s="75">
        <f>F$109</f>
        <v>6.1433300259776169E-2</v>
      </c>
      <c r="T38" s="76">
        <f>G$109</f>
        <v>0.4423902291541798</v>
      </c>
    </row>
    <row r="40" spans="1:28" x14ac:dyDescent="0.25">
      <c r="A40" s="43"/>
      <c r="B40" s="18" t="s">
        <v>11</v>
      </c>
    </row>
    <row r="41" spans="1:28" x14ac:dyDescent="0.25">
      <c r="A41" s="44"/>
      <c r="B41" s="18" t="s">
        <v>12</v>
      </c>
    </row>
    <row r="42" spans="1:28" x14ac:dyDescent="0.25">
      <c r="A42" s="44"/>
      <c r="B42" s="18" t="s">
        <v>13</v>
      </c>
    </row>
    <row r="43" spans="1:28" x14ac:dyDescent="0.25">
      <c r="A43" s="44"/>
      <c r="B43" s="18" t="s">
        <v>14</v>
      </c>
    </row>
    <row r="44" spans="1:28" x14ac:dyDescent="0.25">
      <c r="A44" s="44"/>
      <c r="B44" s="18" t="s">
        <v>15</v>
      </c>
    </row>
    <row r="46" spans="1:28" ht="16.350000000000001" customHeight="1" x14ac:dyDescent="0.25">
      <c r="A46" s="95" t="s">
        <v>60</v>
      </c>
      <c r="B46" s="95"/>
      <c r="C46" s="95"/>
      <c r="D46" s="95"/>
      <c r="E46" s="95"/>
      <c r="F46" s="95"/>
      <c r="G46" s="95"/>
      <c r="H46" s="95"/>
      <c r="I46" s="95"/>
      <c r="J46" s="95"/>
      <c r="K46" s="95"/>
      <c r="L46" s="95"/>
      <c r="M46" s="95"/>
      <c r="N46" s="95"/>
      <c r="O46" s="95"/>
    </row>
    <row r="47" spans="1:28" s="16" customFormat="1" x14ac:dyDescent="0.25">
      <c r="A47" s="96" t="s">
        <v>61</v>
      </c>
      <c r="B47" s="95"/>
      <c r="C47" s="95"/>
      <c r="D47" s="95"/>
      <c r="E47" s="95"/>
      <c r="F47" s="95"/>
      <c r="G47" s="95"/>
      <c r="H47" s="95"/>
      <c r="I47" s="95"/>
      <c r="J47" s="95"/>
      <c r="K47" s="95"/>
      <c r="L47" s="95"/>
      <c r="M47" s="95"/>
      <c r="N47" s="95"/>
      <c r="O47" s="95"/>
    </row>
    <row r="48" spans="1:28" s="16" customFormat="1" x14ac:dyDescent="0.25">
      <c r="A48" s="104"/>
    </row>
    <row r="49" spans="1:54" s="49" customFormat="1" x14ac:dyDescent="0.25">
      <c r="A49" s="105" t="s">
        <v>58</v>
      </c>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row>
    <row r="50" spans="1:54" x14ac:dyDescent="0.25">
      <c r="A50" s="1" t="s">
        <v>16</v>
      </c>
      <c r="B50" s="55" t="s">
        <v>0</v>
      </c>
      <c r="C50" s="54">
        <f t="shared" ref="C50:AZ50" si="3">IF(C$3 &lt;&gt; "*", C$3, NA())</f>
        <v>1998</v>
      </c>
      <c r="D50" s="54">
        <f t="shared" si="3"/>
        <v>1999</v>
      </c>
      <c r="E50" s="54">
        <f t="shared" si="3"/>
        <v>2000</v>
      </c>
      <c r="F50" s="54">
        <f t="shared" si="3"/>
        <v>2001</v>
      </c>
      <c r="G50" s="54">
        <f t="shared" si="3"/>
        <v>2002</v>
      </c>
      <c r="H50" s="54">
        <f t="shared" si="3"/>
        <v>2003</v>
      </c>
      <c r="I50" s="54">
        <f t="shared" si="3"/>
        <v>2004</v>
      </c>
      <c r="J50" s="54">
        <f t="shared" si="3"/>
        <v>2005</v>
      </c>
      <c r="K50" s="54">
        <f t="shared" si="3"/>
        <v>2006</v>
      </c>
      <c r="L50" s="54">
        <f t="shared" si="3"/>
        <v>2007</v>
      </c>
      <c r="M50" s="54">
        <f t="shared" si="3"/>
        <v>2008</v>
      </c>
      <c r="N50" s="54">
        <f t="shared" si="3"/>
        <v>2009</v>
      </c>
      <c r="O50" s="54">
        <f t="shared" si="3"/>
        <v>2010</v>
      </c>
      <c r="P50" s="54">
        <f t="shared" si="3"/>
        <v>2011</v>
      </c>
      <c r="Q50" s="54">
        <f t="shared" si="3"/>
        <v>2012</v>
      </c>
      <c r="R50" s="54">
        <f t="shared" si="3"/>
        <v>2013</v>
      </c>
      <c r="S50" s="54">
        <f t="shared" si="3"/>
        <v>2014</v>
      </c>
      <c r="T50" s="54">
        <f t="shared" si="3"/>
        <v>2015</v>
      </c>
      <c r="U50" s="54">
        <f t="shared" si="3"/>
        <v>2016</v>
      </c>
      <c r="V50" s="54">
        <f t="shared" si="3"/>
        <v>2017</v>
      </c>
      <c r="W50" s="54">
        <f t="shared" si="3"/>
        <v>2018</v>
      </c>
      <c r="X50" s="54">
        <f t="shared" si="3"/>
        <v>2019</v>
      </c>
      <c r="Y50" s="54">
        <f t="shared" si="3"/>
        <v>2020</v>
      </c>
      <c r="Z50" s="54" t="e">
        <f t="shared" si="3"/>
        <v>#N/A</v>
      </c>
      <c r="AA50" s="54" t="e">
        <f t="shared" si="3"/>
        <v>#N/A</v>
      </c>
      <c r="AB50" s="54" t="e">
        <f t="shared" si="3"/>
        <v>#N/A</v>
      </c>
      <c r="AC50" s="54" t="e">
        <f t="shared" si="3"/>
        <v>#N/A</v>
      </c>
      <c r="AD50" s="54" t="e">
        <f t="shared" si="3"/>
        <v>#N/A</v>
      </c>
      <c r="AE50" s="54" t="e">
        <f t="shared" si="3"/>
        <v>#N/A</v>
      </c>
      <c r="AF50" s="54" t="e">
        <f t="shared" si="3"/>
        <v>#N/A</v>
      </c>
      <c r="AG50" s="54" t="e">
        <f t="shared" si="3"/>
        <v>#N/A</v>
      </c>
      <c r="AH50" s="54" t="e">
        <f t="shared" si="3"/>
        <v>#N/A</v>
      </c>
      <c r="AI50" s="54" t="e">
        <f t="shared" si="3"/>
        <v>#N/A</v>
      </c>
      <c r="AJ50" s="54" t="e">
        <f t="shared" si="3"/>
        <v>#N/A</v>
      </c>
      <c r="AK50" s="54" t="e">
        <f t="shared" si="3"/>
        <v>#N/A</v>
      </c>
      <c r="AL50" s="54" t="e">
        <f t="shared" si="3"/>
        <v>#N/A</v>
      </c>
      <c r="AM50" s="54" t="e">
        <f t="shared" si="3"/>
        <v>#N/A</v>
      </c>
      <c r="AN50" s="54" t="e">
        <f t="shared" si="3"/>
        <v>#N/A</v>
      </c>
      <c r="AO50" s="54" t="e">
        <f t="shared" si="3"/>
        <v>#N/A</v>
      </c>
      <c r="AP50" s="54" t="e">
        <f t="shared" si="3"/>
        <v>#N/A</v>
      </c>
      <c r="AQ50" s="54" t="e">
        <f t="shared" si="3"/>
        <v>#N/A</v>
      </c>
      <c r="AR50" s="54" t="e">
        <f t="shared" si="3"/>
        <v>#N/A</v>
      </c>
      <c r="AS50" s="54" t="e">
        <f t="shared" si="3"/>
        <v>#N/A</v>
      </c>
      <c r="AT50" s="54" t="e">
        <f t="shared" si="3"/>
        <v>#N/A</v>
      </c>
      <c r="AU50" s="54" t="e">
        <f t="shared" si="3"/>
        <v>#N/A</v>
      </c>
      <c r="AV50" s="54" t="e">
        <f t="shared" si="3"/>
        <v>#N/A</v>
      </c>
      <c r="AW50" s="54" t="e">
        <f t="shared" si="3"/>
        <v>#N/A</v>
      </c>
      <c r="AX50" s="54" t="e">
        <f t="shared" si="3"/>
        <v>#N/A</v>
      </c>
      <c r="AY50" s="54" t="e">
        <f t="shared" si="3"/>
        <v>#N/A</v>
      </c>
      <c r="AZ50" s="54" t="e">
        <f t="shared" si="3"/>
        <v>#N/A</v>
      </c>
      <c r="BB50" s="50">
        <f>COUNT(C51:AZ51)+2</f>
        <v>25</v>
      </c>
    </row>
    <row r="51" spans="1:54" x14ac:dyDescent="0.25">
      <c r="B51" s="55" t="s">
        <v>2</v>
      </c>
      <c r="C51" s="54">
        <f t="shared" ref="C51:AZ51" si="4">IF(C$4 &lt;&gt; "*", C$4, NA())</f>
        <v>1998</v>
      </c>
      <c r="D51" s="54">
        <f t="shared" si="4"/>
        <v>1999</v>
      </c>
      <c r="E51" s="54">
        <f t="shared" si="4"/>
        <v>2000</v>
      </c>
      <c r="F51" s="54">
        <f t="shared" si="4"/>
        <v>2001</v>
      </c>
      <c r="G51" s="54">
        <f t="shared" si="4"/>
        <v>2002</v>
      </c>
      <c r="H51" s="54">
        <f t="shared" si="4"/>
        <v>2003</v>
      </c>
      <c r="I51" s="54">
        <f t="shared" si="4"/>
        <v>2004</v>
      </c>
      <c r="J51" s="54">
        <f t="shared" si="4"/>
        <v>2005</v>
      </c>
      <c r="K51" s="54">
        <f t="shared" si="4"/>
        <v>2006</v>
      </c>
      <c r="L51" s="54">
        <f t="shared" si="4"/>
        <v>2007</v>
      </c>
      <c r="M51" s="54">
        <f t="shared" si="4"/>
        <v>2008</v>
      </c>
      <c r="N51" s="54">
        <f t="shared" si="4"/>
        <v>2009</v>
      </c>
      <c r="O51" s="54">
        <f t="shared" si="4"/>
        <v>2010</v>
      </c>
      <c r="P51" s="54">
        <f t="shared" si="4"/>
        <v>2011</v>
      </c>
      <c r="Q51" s="54">
        <f t="shared" si="4"/>
        <v>2012</v>
      </c>
      <c r="R51" s="54">
        <f t="shared" si="4"/>
        <v>2013</v>
      </c>
      <c r="S51" s="54">
        <f t="shared" si="4"/>
        <v>2014</v>
      </c>
      <c r="T51" s="54">
        <f t="shared" si="4"/>
        <v>2015</v>
      </c>
      <c r="U51" s="54">
        <f t="shared" si="4"/>
        <v>2016</v>
      </c>
      <c r="V51" s="54">
        <f t="shared" si="4"/>
        <v>2017</v>
      </c>
      <c r="W51" s="54">
        <f t="shared" si="4"/>
        <v>2018</v>
      </c>
      <c r="X51" s="54">
        <f t="shared" si="4"/>
        <v>2019</v>
      </c>
      <c r="Y51" s="54">
        <f t="shared" si="4"/>
        <v>2020</v>
      </c>
      <c r="Z51" s="54" t="e">
        <f t="shared" si="4"/>
        <v>#N/A</v>
      </c>
      <c r="AA51" s="54" t="e">
        <f t="shared" si="4"/>
        <v>#N/A</v>
      </c>
      <c r="AB51" s="54" t="e">
        <f t="shared" si="4"/>
        <v>#N/A</v>
      </c>
      <c r="AC51" s="54" t="e">
        <f t="shared" si="4"/>
        <v>#N/A</v>
      </c>
      <c r="AD51" s="54" t="e">
        <f t="shared" si="4"/>
        <v>#N/A</v>
      </c>
      <c r="AE51" s="54" t="e">
        <f t="shared" si="4"/>
        <v>#N/A</v>
      </c>
      <c r="AF51" s="54" t="e">
        <f t="shared" si="4"/>
        <v>#N/A</v>
      </c>
      <c r="AG51" s="54" t="e">
        <f t="shared" si="4"/>
        <v>#N/A</v>
      </c>
      <c r="AH51" s="54" t="e">
        <f t="shared" si="4"/>
        <v>#N/A</v>
      </c>
      <c r="AI51" s="54" t="e">
        <f t="shared" si="4"/>
        <v>#N/A</v>
      </c>
      <c r="AJ51" s="54" t="e">
        <f t="shared" si="4"/>
        <v>#N/A</v>
      </c>
      <c r="AK51" s="54" t="e">
        <f t="shared" si="4"/>
        <v>#N/A</v>
      </c>
      <c r="AL51" s="54" t="e">
        <f t="shared" si="4"/>
        <v>#N/A</v>
      </c>
      <c r="AM51" s="54" t="e">
        <f t="shared" si="4"/>
        <v>#N/A</v>
      </c>
      <c r="AN51" s="54" t="e">
        <f t="shared" si="4"/>
        <v>#N/A</v>
      </c>
      <c r="AO51" s="54" t="e">
        <f t="shared" si="4"/>
        <v>#N/A</v>
      </c>
      <c r="AP51" s="54" t="e">
        <f t="shared" si="4"/>
        <v>#N/A</v>
      </c>
      <c r="AQ51" s="54" t="e">
        <f t="shared" si="4"/>
        <v>#N/A</v>
      </c>
      <c r="AR51" s="54" t="e">
        <f t="shared" si="4"/>
        <v>#N/A</v>
      </c>
      <c r="AS51" s="54" t="e">
        <f t="shared" si="4"/>
        <v>#N/A</v>
      </c>
      <c r="AT51" s="54" t="e">
        <f t="shared" si="4"/>
        <v>#N/A</v>
      </c>
      <c r="AU51" s="54" t="e">
        <f t="shared" si="4"/>
        <v>#N/A</v>
      </c>
      <c r="AV51" s="54" t="e">
        <f t="shared" si="4"/>
        <v>#N/A</v>
      </c>
      <c r="AW51" s="54" t="e">
        <f t="shared" si="4"/>
        <v>#N/A</v>
      </c>
      <c r="AX51" s="54" t="e">
        <f t="shared" si="4"/>
        <v>#N/A</v>
      </c>
      <c r="AY51" s="54" t="e">
        <f t="shared" si="4"/>
        <v>#N/A</v>
      </c>
      <c r="AZ51" s="54" t="e">
        <f t="shared" si="4"/>
        <v>#N/A</v>
      </c>
      <c r="BB51" s="51" t="str">
        <f>SUBSTITUTE(ADDRESS(1,BB50,4),"1","")</f>
        <v>Y</v>
      </c>
    </row>
    <row r="52" spans="1:54" x14ac:dyDescent="0.25">
      <c r="A52" s="42"/>
      <c r="B52" s="55" t="s">
        <v>8</v>
      </c>
      <c r="C52" s="54">
        <f t="shared" ref="C52:AZ52" si="5">IF(C$5 &lt;&gt; "*", C$5, NA())</f>
        <v>89</v>
      </c>
      <c r="D52" s="54">
        <f t="shared" si="5"/>
        <v>91</v>
      </c>
      <c r="E52" s="54">
        <f t="shared" si="5"/>
        <v>91</v>
      </c>
      <c r="F52" s="54">
        <f t="shared" si="5"/>
        <v>91</v>
      </c>
      <c r="G52" s="54">
        <f t="shared" si="5"/>
        <v>94</v>
      </c>
      <c r="H52" s="54">
        <f t="shared" si="5"/>
        <v>90</v>
      </c>
      <c r="I52" s="54">
        <f t="shared" si="5"/>
        <v>90</v>
      </c>
      <c r="J52" s="54">
        <f t="shared" si="5"/>
        <v>88</v>
      </c>
      <c r="K52" s="54">
        <f t="shared" si="5"/>
        <v>89</v>
      </c>
      <c r="L52" s="54">
        <f t="shared" si="5"/>
        <v>92</v>
      </c>
      <c r="M52" s="54">
        <f t="shared" si="5"/>
        <v>92</v>
      </c>
      <c r="N52" s="54">
        <f t="shared" si="5"/>
        <v>93.1</v>
      </c>
      <c r="O52" s="54">
        <f t="shared" si="5"/>
        <v>93.4</v>
      </c>
      <c r="P52" s="54">
        <f t="shared" si="5"/>
        <v>93.6</v>
      </c>
      <c r="Q52" s="54">
        <f t="shared" si="5"/>
        <v>94.3</v>
      </c>
      <c r="R52" s="54">
        <f t="shared" si="5"/>
        <v>93.5</v>
      </c>
      <c r="S52" s="54" t="e">
        <f t="shared" si="5"/>
        <v>#N/A</v>
      </c>
      <c r="T52" s="54" t="e">
        <f t="shared" si="5"/>
        <v>#N/A</v>
      </c>
      <c r="U52" s="54" t="e">
        <f t="shared" si="5"/>
        <v>#N/A</v>
      </c>
      <c r="V52" s="54" t="e">
        <f t="shared" si="5"/>
        <v>#N/A</v>
      </c>
      <c r="W52" s="54" t="e">
        <f t="shared" si="5"/>
        <v>#N/A</v>
      </c>
      <c r="X52" s="54" t="e">
        <f t="shared" si="5"/>
        <v>#N/A</v>
      </c>
      <c r="Y52" s="54" t="e">
        <f t="shared" si="5"/>
        <v>#N/A</v>
      </c>
      <c r="Z52" s="54" t="e">
        <f t="shared" si="5"/>
        <v>#N/A</v>
      </c>
      <c r="AA52" s="54" t="e">
        <f t="shared" si="5"/>
        <v>#N/A</v>
      </c>
      <c r="AB52" s="54" t="e">
        <f t="shared" si="5"/>
        <v>#N/A</v>
      </c>
      <c r="AC52" s="54" t="e">
        <f t="shared" si="5"/>
        <v>#N/A</v>
      </c>
      <c r="AD52" s="54" t="e">
        <f t="shared" si="5"/>
        <v>#N/A</v>
      </c>
      <c r="AE52" s="54" t="e">
        <f t="shared" si="5"/>
        <v>#N/A</v>
      </c>
      <c r="AF52" s="54" t="e">
        <f t="shared" si="5"/>
        <v>#N/A</v>
      </c>
      <c r="AG52" s="54" t="e">
        <f t="shared" si="5"/>
        <v>#N/A</v>
      </c>
      <c r="AH52" s="54" t="e">
        <f t="shared" si="5"/>
        <v>#N/A</v>
      </c>
      <c r="AI52" s="54" t="e">
        <f t="shared" si="5"/>
        <v>#N/A</v>
      </c>
      <c r="AJ52" s="54" t="e">
        <f t="shared" si="5"/>
        <v>#N/A</v>
      </c>
      <c r="AK52" s="54" t="e">
        <f t="shared" si="5"/>
        <v>#N/A</v>
      </c>
      <c r="AL52" s="54" t="e">
        <f t="shared" si="5"/>
        <v>#N/A</v>
      </c>
      <c r="AM52" s="54" t="e">
        <f t="shared" si="5"/>
        <v>#N/A</v>
      </c>
      <c r="AN52" s="54" t="e">
        <f t="shared" si="5"/>
        <v>#N/A</v>
      </c>
      <c r="AO52" s="54" t="e">
        <f t="shared" si="5"/>
        <v>#N/A</v>
      </c>
      <c r="AP52" s="54" t="e">
        <f t="shared" si="5"/>
        <v>#N/A</v>
      </c>
      <c r="AQ52" s="54" t="e">
        <f t="shared" si="5"/>
        <v>#N/A</v>
      </c>
      <c r="AR52" s="54" t="e">
        <f t="shared" si="5"/>
        <v>#N/A</v>
      </c>
      <c r="AS52" s="54" t="e">
        <f t="shared" si="5"/>
        <v>#N/A</v>
      </c>
      <c r="AT52" s="54" t="e">
        <f t="shared" si="5"/>
        <v>#N/A</v>
      </c>
      <c r="AU52" s="54" t="e">
        <f t="shared" si="5"/>
        <v>#N/A</v>
      </c>
      <c r="AV52" s="54" t="e">
        <f t="shared" si="5"/>
        <v>#N/A</v>
      </c>
      <c r="AW52" s="54" t="e">
        <f t="shared" si="5"/>
        <v>#N/A</v>
      </c>
      <c r="AX52" s="54" t="e">
        <f t="shared" si="5"/>
        <v>#N/A</v>
      </c>
      <c r="AY52" s="54" t="e">
        <f t="shared" si="5"/>
        <v>#N/A</v>
      </c>
      <c r="AZ52" s="54" t="e">
        <f t="shared" si="5"/>
        <v>#N/A</v>
      </c>
      <c r="BB52" s="103" t="s">
        <v>70</v>
      </c>
    </row>
    <row r="53" spans="1:54" x14ac:dyDescent="0.25">
      <c r="B53" s="55" t="str">
        <f>CONCATENATE($B$16, " projection")</f>
        <v>Ordinary LS projection</v>
      </c>
      <c r="C53" s="56" t="e">
        <f t="shared" ref="C53:AZ53" si="6">IF(C$5&lt;&gt;"*", NA(), IF(C$65 &lt;&gt; "*", C$65/C$62, NA()))</f>
        <v>#N/A</v>
      </c>
      <c r="D53" s="56" t="e">
        <f t="shared" si="6"/>
        <v>#N/A</v>
      </c>
      <c r="E53" s="56" t="e">
        <f t="shared" si="6"/>
        <v>#N/A</v>
      </c>
      <c r="F53" s="56" t="e">
        <f t="shared" si="6"/>
        <v>#N/A</v>
      </c>
      <c r="G53" s="56" t="e">
        <f t="shared" si="6"/>
        <v>#N/A</v>
      </c>
      <c r="H53" s="56" t="e">
        <f t="shared" si="6"/>
        <v>#N/A</v>
      </c>
      <c r="I53" s="56" t="e">
        <f t="shared" si="6"/>
        <v>#N/A</v>
      </c>
      <c r="J53" s="56" t="e">
        <f t="shared" si="6"/>
        <v>#N/A</v>
      </c>
      <c r="K53" s="56" t="e">
        <f t="shared" si="6"/>
        <v>#N/A</v>
      </c>
      <c r="L53" s="56" t="e">
        <f t="shared" si="6"/>
        <v>#N/A</v>
      </c>
      <c r="M53" s="56" t="e">
        <f t="shared" si="6"/>
        <v>#N/A</v>
      </c>
      <c r="N53" s="56" t="e">
        <f t="shared" si="6"/>
        <v>#N/A</v>
      </c>
      <c r="O53" s="56" t="e">
        <f t="shared" si="6"/>
        <v>#N/A</v>
      </c>
      <c r="P53" s="56" t="e">
        <f t="shared" si="6"/>
        <v>#N/A</v>
      </c>
      <c r="Q53" s="56" t="e">
        <f t="shared" si="6"/>
        <v>#N/A</v>
      </c>
      <c r="R53" s="56" t="e">
        <f t="shared" si="6"/>
        <v>#N/A</v>
      </c>
      <c r="S53" s="56">
        <f t="shared" si="6"/>
        <v>93.697499999962758</v>
      </c>
      <c r="T53" s="56">
        <f t="shared" si="6"/>
        <v>93.949411764669719</v>
      </c>
      <c r="U53" s="56">
        <f t="shared" si="6"/>
        <v>94.20132352937668</v>
      </c>
      <c r="V53" s="56">
        <f t="shared" si="6"/>
        <v>94.453235294083697</v>
      </c>
      <c r="W53" s="56">
        <f t="shared" si="6"/>
        <v>94.705147058790658</v>
      </c>
      <c r="X53" s="56">
        <f t="shared" si="6"/>
        <v>94.957058823497619</v>
      </c>
      <c r="Y53" s="56">
        <f t="shared" si="6"/>
        <v>95.208970588204579</v>
      </c>
      <c r="Z53" s="56" t="e">
        <f t="shared" si="6"/>
        <v>#N/A</v>
      </c>
      <c r="AA53" s="56" t="e">
        <f t="shared" si="6"/>
        <v>#N/A</v>
      </c>
      <c r="AB53" s="56" t="e">
        <f t="shared" si="6"/>
        <v>#N/A</v>
      </c>
      <c r="AC53" s="56" t="e">
        <f t="shared" si="6"/>
        <v>#N/A</v>
      </c>
      <c r="AD53" s="56" t="e">
        <f t="shared" si="6"/>
        <v>#N/A</v>
      </c>
      <c r="AE53" s="56" t="e">
        <f t="shared" si="6"/>
        <v>#N/A</v>
      </c>
      <c r="AF53" s="56" t="e">
        <f t="shared" si="6"/>
        <v>#N/A</v>
      </c>
      <c r="AG53" s="56" t="e">
        <f t="shared" si="6"/>
        <v>#N/A</v>
      </c>
      <c r="AH53" s="56" t="e">
        <f t="shared" si="6"/>
        <v>#N/A</v>
      </c>
      <c r="AI53" s="56" t="e">
        <f t="shared" si="6"/>
        <v>#N/A</v>
      </c>
      <c r="AJ53" s="56" t="e">
        <f t="shared" si="6"/>
        <v>#N/A</v>
      </c>
      <c r="AK53" s="56" t="e">
        <f t="shared" si="6"/>
        <v>#N/A</v>
      </c>
      <c r="AL53" s="56" t="e">
        <f t="shared" si="6"/>
        <v>#N/A</v>
      </c>
      <c r="AM53" s="56" t="e">
        <f t="shared" si="6"/>
        <v>#N/A</v>
      </c>
      <c r="AN53" s="56" t="e">
        <f t="shared" si="6"/>
        <v>#N/A</v>
      </c>
      <c r="AO53" s="56" t="e">
        <f t="shared" si="6"/>
        <v>#N/A</v>
      </c>
      <c r="AP53" s="56" t="e">
        <f t="shared" si="6"/>
        <v>#N/A</v>
      </c>
      <c r="AQ53" s="56" t="e">
        <f t="shared" si="6"/>
        <v>#N/A</v>
      </c>
      <c r="AR53" s="56" t="e">
        <f t="shared" si="6"/>
        <v>#N/A</v>
      </c>
      <c r="AS53" s="56" t="e">
        <f t="shared" si="6"/>
        <v>#N/A</v>
      </c>
      <c r="AT53" s="56" t="e">
        <f t="shared" si="6"/>
        <v>#N/A</v>
      </c>
      <c r="AU53" s="56" t="e">
        <f t="shared" si="6"/>
        <v>#N/A</v>
      </c>
      <c r="AV53" s="56" t="e">
        <f t="shared" si="6"/>
        <v>#N/A</v>
      </c>
      <c r="AW53" s="56" t="e">
        <f t="shared" si="6"/>
        <v>#N/A</v>
      </c>
      <c r="AX53" s="56" t="e">
        <f t="shared" si="6"/>
        <v>#N/A</v>
      </c>
      <c r="AY53" s="56" t="e">
        <f t="shared" si="6"/>
        <v>#N/A</v>
      </c>
      <c r="AZ53" s="56" t="e">
        <f t="shared" si="6"/>
        <v>#N/A</v>
      </c>
    </row>
    <row r="54" spans="1:54" x14ac:dyDescent="0.25">
      <c r="B54" s="55" t="str">
        <f>CONCATENATE($B$16, " fit")</f>
        <v>Ordinary LS fit</v>
      </c>
      <c r="C54" s="56">
        <f t="shared" ref="C54:AZ54" si="7" xml:space="preserve"> IF(C$65&lt;&gt;"*", C$65/C$62, NA())</f>
        <v>89.666911764651104</v>
      </c>
      <c r="D54" s="56">
        <f t="shared" si="7"/>
        <v>89.918823529358065</v>
      </c>
      <c r="E54" s="56">
        <f t="shared" si="7"/>
        <v>90.170735294065025</v>
      </c>
      <c r="F54" s="56">
        <f t="shared" si="7"/>
        <v>90.422647058772043</v>
      </c>
      <c r="G54" s="56">
        <f t="shared" si="7"/>
        <v>90.674558823479003</v>
      </c>
      <c r="H54" s="56">
        <f t="shared" si="7"/>
        <v>90.926470588185964</v>
      </c>
      <c r="I54" s="56">
        <f t="shared" si="7"/>
        <v>91.178382352892982</v>
      </c>
      <c r="J54" s="56">
        <f t="shared" si="7"/>
        <v>91.430294117599942</v>
      </c>
      <c r="K54" s="56">
        <f t="shared" si="7"/>
        <v>91.682205882306903</v>
      </c>
      <c r="L54" s="56">
        <f t="shared" si="7"/>
        <v>91.934117647013863</v>
      </c>
      <c r="M54" s="56">
        <f t="shared" si="7"/>
        <v>92.186029411720881</v>
      </c>
      <c r="N54" s="56">
        <f t="shared" si="7"/>
        <v>92.437941176427842</v>
      </c>
      <c r="O54" s="56">
        <f t="shared" si="7"/>
        <v>92.689852941134802</v>
      </c>
      <c r="P54" s="56">
        <f t="shared" si="7"/>
        <v>92.94176470584182</v>
      </c>
      <c r="Q54" s="56">
        <f t="shared" si="7"/>
        <v>93.19367647054878</v>
      </c>
      <c r="R54" s="56">
        <f t="shared" si="7"/>
        <v>93.445588235255741</v>
      </c>
      <c r="S54" s="56">
        <f t="shared" si="7"/>
        <v>93.697499999962758</v>
      </c>
      <c r="T54" s="56">
        <f t="shared" si="7"/>
        <v>93.949411764669719</v>
      </c>
      <c r="U54" s="56">
        <f t="shared" si="7"/>
        <v>94.20132352937668</v>
      </c>
      <c r="V54" s="56">
        <f t="shared" si="7"/>
        <v>94.453235294083697</v>
      </c>
      <c r="W54" s="56">
        <f t="shared" si="7"/>
        <v>94.705147058790658</v>
      </c>
      <c r="X54" s="56">
        <f t="shared" si="7"/>
        <v>94.957058823497619</v>
      </c>
      <c r="Y54" s="56">
        <f t="shared" si="7"/>
        <v>95.208970588204579</v>
      </c>
      <c r="Z54" s="56" t="e">
        <f t="shared" si="7"/>
        <v>#N/A</v>
      </c>
      <c r="AA54" s="56" t="e">
        <f t="shared" si="7"/>
        <v>#N/A</v>
      </c>
      <c r="AB54" s="56" t="e">
        <f t="shared" si="7"/>
        <v>#N/A</v>
      </c>
      <c r="AC54" s="56" t="e">
        <f t="shared" si="7"/>
        <v>#N/A</v>
      </c>
      <c r="AD54" s="56" t="e">
        <f t="shared" si="7"/>
        <v>#N/A</v>
      </c>
      <c r="AE54" s="56" t="e">
        <f t="shared" si="7"/>
        <v>#N/A</v>
      </c>
      <c r="AF54" s="56" t="e">
        <f t="shared" si="7"/>
        <v>#N/A</v>
      </c>
      <c r="AG54" s="56" t="e">
        <f t="shared" si="7"/>
        <v>#N/A</v>
      </c>
      <c r="AH54" s="56" t="e">
        <f t="shared" si="7"/>
        <v>#N/A</v>
      </c>
      <c r="AI54" s="56" t="e">
        <f t="shared" si="7"/>
        <v>#N/A</v>
      </c>
      <c r="AJ54" s="56" t="e">
        <f t="shared" si="7"/>
        <v>#N/A</v>
      </c>
      <c r="AK54" s="56" t="e">
        <f t="shared" si="7"/>
        <v>#N/A</v>
      </c>
      <c r="AL54" s="56" t="e">
        <f t="shared" si="7"/>
        <v>#N/A</v>
      </c>
      <c r="AM54" s="56" t="e">
        <f t="shared" si="7"/>
        <v>#N/A</v>
      </c>
      <c r="AN54" s="56" t="e">
        <f t="shared" si="7"/>
        <v>#N/A</v>
      </c>
      <c r="AO54" s="56" t="e">
        <f t="shared" si="7"/>
        <v>#N/A</v>
      </c>
      <c r="AP54" s="56" t="e">
        <f t="shared" si="7"/>
        <v>#N/A</v>
      </c>
      <c r="AQ54" s="56" t="e">
        <f t="shared" si="7"/>
        <v>#N/A</v>
      </c>
      <c r="AR54" s="56" t="e">
        <f t="shared" si="7"/>
        <v>#N/A</v>
      </c>
      <c r="AS54" s="56" t="e">
        <f t="shared" si="7"/>
        <v>#N/A</v>
      </c>
      <c r="AT54" s="56" t="e">
        <f t="shared" si="7"/>
        <v>#N/A</v>
      </c>
      <c r="AU54" s="56" t="e">
        <f t="shared" si="7"/>
        <v>#N/A</v>
      </c>
      <c r="AV54" s="56" t="e">
        <f t="shared" si="7"/>
        <v>#N/A</v>
      </c>
      <c r="AW54" s="56" t="e">
        <f t="shared" si="7"/>
        <v>#N/A</v>
      </c>
      <c r="AX54" s="56" t="e">
        <f t="shared" si="7"/>
        <v>#N/A</v>
      </c>
      <c r="AY54" s="56" t="e">
        <f t="shared" si="7"/>
        <v>#N/A</v>
      </c>
      <c r="AZ54" s="56" t="e">
        <f t="shared" si="7"/>
        <v>#N/A</v>
      </c>
    </row>
    <row r="55" spans="1:54" x14ac:dyDescent="0.25">
      <c r="A55" s="20">
        <f>INDEX(C$51:AZ$51, MATCH($B$14, C$50:AZ$50))</f>
        <v>2013</v>
      </c>
      <c r="B55" s="55" t="str">
        <f>CONCATENATE($B$14, " baseline")</f>
        <v>2013 baseline</v>
      </c>
      <c r="C55" s="54" t="e">
        <f t="shared" ref="C55:AZ55" si="8">IF(C51&lt;$A$55, NA(), $A$56)</f>
        <v>#N/A</v>
      </c>
      <c r="D55" s="54" t="e">
        <f t="shared" si="8"/>
        <v>#N/A</v>
      </c>
      <c r="E55" s="54" t="e">
        <f t="shared" si="8"/>
        <v>#N/A</v>
      </c>
      <c r="F55" s="54" t="e">
        <f t="shared" si="8"/>
        <v>#N/A</v>
      </c>
      <c r="G55" s="54" t="e">
        <f t="shared" si="8"/>
        <v>#N/A</v>
      </c>
      <c r="H55" s="54" t="e">
        <f t="shared" si="8"/>
        <v>#N/A</v>
      </c>
      <c r="I55" s="54" t="e">
        <f t="shared" si="8"/>
        <v>#N/A</v>
      </c>
      <c r="J55" s="54" t="e">
        <f t="shared" si="8"/>
        <v>#N/A</v>
      </c>
      <c r="K55" s="54" t="e">
        <f t="shared" si="8"/>
        <v>#N/A</v>
      </c>
      <c r="L55" s="54" t="e">
        <f t="shared" si="8"/>
        <v>#N/A</v>
      </c>
      <c r="M55" s="54" t="e">
        <f t="shared" si="8"/>
        <v>#N/A</v>
      </c>
      <c r="N55" s="54" t="e">
        <f t="shared" si="8"/>
        <v>#N/A</v>
      </c>
      <c r="O55" s="54" t="e">
        <f t="shared" si="8"/>
        <v>#N/A</v>
      </c>
      <c r="P55" s="54" t="e">
        <f t="shared" si="8"/>
        <v>#N/A</v>
      </c>
      <c r="Q55" s="54" t="e">
        <f t="shared" si="8"/>
        <v>#N/A</v>
      </c>
      <c r="R55" s="54">
        <f t="shared" si="8"/>
        <v>93.5</v>
      </c>
      <c r="S55" s="54">
        <f t="shared" si="8"/>
        <v>93.5</v>
      </c>
      <c r="T55" s="54">
        <f t="shared" si="8"/>
        <v>93.5</v>
      </c>
      <c r="U55" s="54">
        <f t="shared" si="8"/>
        <v>93.5</v>
      </c>
      <c r="V55" s="54">
        <f t="shared" si="8"/>
        <v>93.5</v>
      </c>
      <c r="W55" s="54">
        <f t="shared" si="8"/>
        <v>93.5</v>
      </c>
      <c r="X55" s="54">
        <f t="shared" si="8"/>
        <v>93.5</v>
      </c>
      <c r="Y55" s="54">
        <f t="shared" si="8"/>
        <v>93.5</v>
      </c>
      <c r="Z55" s="54" t="e">
        <f t="shared" si="8"/>
        <v>#N/A</v>
      </c>
      <c r="AA55" s="54" t="e">
        <f t="shared" si="8"/>
        <v>#N/A</v>
      </c>
      <c r="AB55" s="54" t="e">
        <f t="shared" si="8"/>
        <v>#N/A</v>
      </c>
      <c r="AC55" s="54" t="e">
        <f t="shared" si="8"/>
        <v>#N/A</v>
      </c>
      <c r="AD55" s="54" t="e">
        <f t="shared" si="8"/>
        <v>#N/A</v>
      </c>
      <c r="AE55" s="54" t="e">
        <f t="shared" si="8"/>
        <v>#N/A</v>
      </c>
      <c r="AF55" s="54" t="e">
        <f t="shared" si="8"/>
        <v>#N/A</v>
      </c>
      <c r="AG55" s="54" t="e">
        <f t="shared" si="8"/>
        <v>#N/A</v>
      </c>
      <c r="AH55" s="54" t="e">
        <f t="shared" si="8"/>
        <v>#N/A</v>
      </c>
      <c r="AI55" s="54" t="e">
        <f t="shared" si="8"/>
        <v>#N/A</v>
      </c>
      <c r="AJ55" s="54" t="e">
        <f t="shared" si="8"/>
        <v>#N/A</v>
      </c>
      <c r="AK55" s="54" t="e">
        <f t="shared" si="8"/>
        <v>#N/A</v>
      </c>
      <c r="AL55" s="54" t="e">
        <f t="shared" si="8"/>
        <v>#N/A</v>
      </c>
      <c r="AM55" s="54" t="e">
        <f t="shared" si="8"/>
        <v>#N/A</v>
      </c>
      <c r="AN55" s="54" t="e">
        <f t="shared" si="8"/>
        <v>#N/A</v>
      </c>
      <c r="AO55" s="54" t="e">
        <f t="shared" si="8"/>
        <v>#N/A</v>
      </c>
      <c r="AP55" s="54" t="e">
        <f t="shared" si="8"/>
        <v>#N/A</v>
      </c>
      <c r="AQ55" s="54" t="e">
        <f t="shared" si="8"/>
        <v>#N/A</v>
      </c>
      <c r="AR55" s="54" t="e">
        <f t="shared" si="8"/>
        <v>#N/A</v>
      </c>
      <c r="AS55" s="54" t="e">
        <f t="shared" si="8"/>
        <v>#N/A</v>
      </c>
      <c r="AT55" s="54" t="e">
        <f t="shared" si="8"/>
        <v>#N/A</v>
      </c>
      <c r="AU55" s="54" t="e">
        <f t="shared" si="8"/>
        <v>#N/A</v>
      </c>
      <c r="AV55" s="54" t="e">
        <f t="shared" si="8"/>
        <v>#N/A</v>
      </c>
      <c r="AW55" s="54" t="e">
        <f t="shared" si="8"/>
        <v>#N/A</v>
      </c>
      <c r="AX55" s="54" t="e">
        <f t="shared" si="8"/>
        <v>#N/A</v>
      </c>
      <c r="AY55" s="54" t="e">
        <f t="shared" si="8"/>
        <v>#N/A</v>
      </c>
      <c r="AZ55" s="54" t="e">
        <f t="shared" si="8"/>
        <v>#N/A</v>
      </c>
    </row>
    <row r="56" spans="1:54" x14ac:dyDescent="0.25">
      <c r="A56" s="20">
        <f>INDEX(C$52:AZ$52, MATCH($B$14, C$50:AZ$50))</f>
        <v>93.5</v>
      </c>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row>
    <row r="57" spans="1:54" x14ac:dyDescent="0.25">
      <c r="A57" s="20" t="str">
        <f>INDEX(C$6:AZ$6, MATCH($B$14, C$50:AZ$50))</f>
        <v>*</v>
      </c>
      <c r="B57" s="54"/>
      <c r="C57" s="56"/>
      <c r="D57" s="56"/>
      <c r="E57" s="56"/>
      <c r="F57" s="56"/>
      <c r="G57" s="56"/>
      <c r="H57" s="56"/>
      <c r="I57" s="56"/>
      <c r="J57" s="56"/>
      <c r="K57" s="56"/>
      <c r="L57" s="56"/>
      <c r="M57" s="56"/>
      <c r="N57" s="56"/>
      <c r="O57" s="56"/>
      <c r="P57" s="56"/>
      <c r="Q57" s="56"/>
      <c r="R57" s="56"/>
      <c r="S57" s="56"/>
      <c r="T57" s="56"/>
      <c r="U57" s="56"/>
      <c r="V57" s="56"/>
      <c r="W57" s="56"/>
      <c r="X57" s="56"/>
      <c r="Y57" s="56"/>
      <c r="Z57" s="56"/>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row>
    <row r="58" spans="1:54" x14ac:dyDescent="0.25">
      <c r="A58" s="21" t="str">
        <f>IF($A$57&lt;&gt;"*", IF($B$10="Increase desired", $A$56+1.96*SQRT(2)*$A$57, $A$56-1.96*SQRT(2)*$A$57), "*")</f>
        <v>*</v>
      </c>
      <c r="B58" s="57" t="s">
        <v>17</v>
      </c>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row>
    <row r="59" spans="1:54" x14ac:dyDescent="0.25">
      <c r="A59" s="22" t="s">
        <v>18</v>
      </c>
      <c r="B59" s="58"/>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row>
    <row r="60" spans="1:54" x14ac:dyDescent="0.25">
      <c r="B60" s="59" t="s">
        <v>0</v>
      </c>
      <c r="C60" s="60">
        <f t="shared" ref="C60:AZ60" si="9">C$3</f>
        <v>1998</v>
      </c>
      <c r="D60" s="60">
        <f t="shared" si="9"/>
        <v>1999</v>
      </c>
      <c r="E60" s="60">
        <f t="shared" si="9"/>
        <v>2000</v>
      </c>
      <c r="F60" s="60">
        <f t="shared" si="9"/>
        <v>2001</v>
      </c>
      <c r="G60" s="60">
        <f t="shared" si="9"/>
        <v>2002</v>
      </c>
      <c r="H60" s="60">
        <f t="shared" si="9"/>
        <v>2003</v>
      </c>
      <c r="I60" s="60">
        <f t="shared" si="9"/>
        <v>2004</v>
      </c>
      <c r="J60" s="60">
        <f t="shared" si="9"/>
        <v>2005</v>
      </c>
      <c r="K60" s="60">
        <f t="shared" si="9"/>
        <v>2006</v>
      </c>
      <c r="L60" s="60">
        <f t="shared" si="9"/>
        <v>2007</v>
      </c>
      <c r="M60" s="60">
        <f t="shared" si="9"/>
        <v>2008</v>
      </c>
      <c r="N60" s="60">
        <f t="shared" si="9"/>
        <v>2009</v>
      </c>
      <c r="O60" s="60">
        <f t="shared" si="9"/>
        <v>2010</v>
      </c>
      <c r="P60" s="60">
        <f t="shared" si="9"/>
        <v>2011</v>
      </c>
      <c r="Q60" s="60">
        <f t="shared" si="9"/>
        <v>2012</v>
      </c>
      <c r="R60" s="60">
        <f t="shared" si="9"/>
        <v>2013</v>
      </c>
      <c r="S60" s="60">
        <f t="shared" si="9"/>
        <v>2014</v>
      </c>
      <c r="T60" s="60">
        <f t="shared" si="9"/>
        <v>2015</v>
      </c>
      <c r="U60" s="60">
        <f t="shared" si="9"/>
        <v>2016</v>
      </c>
      <c r="V60" s="60">
        <f t="shared" si="9"/>
        <v>2017</v>
      </c>
      <c r="W60" s="60">
        <f t="shared" si="9"/>
        <v>2018</v>
      </c>
      <c r="X60" s="60">
        <f t="shared" si="9"/>
        <v>2019</v>
      </c>
      <c r="Y60" s="60">
        <f t="shared" si="9"/>
        <v>2020</v>
      </c>
      <c r="Z60" s="60" t="str">
        <f t="shared" si="9"/>
        <v>*</v>
      </c>
      <c r="AA60" s="60" t="str">
        <f t="shared" si="9"/>
        <v>*</v>
      </c>
      <c r="AB60" s="60" t="str">
        <f t="shared" si="9"/>
        <v>*</v>
      </c>
      <c r="AC60" s="60" t="str">
        <f t="shared" si="9"/>
        <v>*</v>
      </c>
      <c r="AD60" s="60" t="str">
        <f t="shared" si="9"/>
        <v>*</v>
      </c>
      <c r="AE60" s="60" t="str">
        <f t="shared" si="9"/>
        <v>*</v>
      </c>
      <c r="AF60" s="60" t="str">
        <f t="shared" si="9"/>
        <v>*</v>
      </c>
      <c r="AG60" s="60" t="str">
        <f t="shared" si="9"/>
        <v>*</v>
      </c>
      <c r="AH60" s="60" t="str">
        <f t="shared" si="9"/>
        <v>*</v>
      </c>
      <c r="AI60" s="60" t="str">
        <f t="shared" si="9"/>
        <v>*</v>
      </c>
      <c r="AJ60" s="60" t="str">
        <f t="shared" si="9"/>
        <v>*</v>
      </c>
      <c r="AK60" s="60" t="str">
        <f t="shared" si="9"/>
        <v>*</v>
      </c>
      <c r="AL60" s="60" t="str">
        <f t="shared" si="9"/>
        <v>*</v>
      </c>
      <c r="AM60" s="60" t="str">
        <f t="shared" si="9"/>
        <v>*</v>
      </c>
      <c r="AN60" s="60" t="str">
        <f t="shared" si="9"/>
        <v>*</v>
      </c>
      <c r="AO60" s="60" t="str">
        <f t="shared" si="9"/>
        <v>*</v>
      </c>
      <c r="AP60" s="60" t="str">
        <f t="shared" si="9"/>
        <v>*</v>
      </c>
      <c r="AQ60" s="60" t="str">
        <f t="shared" si="9"/>
        <v>*</v>
      </c>
      <c r="AR60" s="60" t="str">
        <f t="shared" si="9"/>
        <v>*</v>
      </c>
      <c r="AS60" s="60" t="str">
        <f t="shared" si="9"/>
        <v>*</v>
      </c>
      <c r="AT60" s="60" t="str">
        <f t="shared" si="9"/>
        <v>*</v>
      </c>
      <c r="AU60" s="60" t="str">
        <f t="shared" si="9"/>
        <v>*</v>
      </c>
      <c r="AV60" s="60" t="str">
        <f t="shared" si="9"/>
        <v>*</v>
      </c>
      <c r="AW60" s="60" t="str">
        <f t="shared" si="9"/>
        <v>*</v>
      </c>
      <c r="AX60" s="60" t="str">
        <f t="shared" si="9"/>
        <v>*</v>
      </c>
      <c r="AY60" s="60" t="str">
        <f t="shared" si="9"/>
        <v>*</v>
      </c>
      <c r="AZ60" s="60" t="str">
        <f t="shared" si="9"/>
        <v>*</v>
      </c>
    </row>
    <row r="61" spans="1:54" x14ac:dyDescent="0.25">
      <c r="B61" s="59" t="s">
        <v>19</v>
      </c>
      <c r="C61" s="61" t="str">
        <f t="shared" ref="C61:AZ61" si="10">IF(C$6&lt;&gt;"*", 1/C$6, "*")</f>
        <v>*</v>
      </c>
      <c r="D61" s="61" t="str">
        <f t="shared" si="10"/>
        <v>*</v>
      </c>
      <c r="E61" s="61" t="str">
        <f t="shared" si="10"/>
        <v>*</v>
      </c>
      <c r="F61" s="61" t="str">
        <f t="shared" si="10"/>
        <v>*</v>
      </c>
      <c r="G61" s="61" t="str">
        <f t="shared" si="10"/>
        <v>*</v>
      </c>
      <c r="H61" s="61" t="str">
        <f t="shared" si="10"/>
        <v>*</v>
      </c>
      <c r="I61" s="61" t="str">
        <f t="shared" si="10"/>
        <v>*</v>
      </c>
      <c r="J61" s="61" t="str">
        <f t="shared" si="10"/>
        <v>*</v>
      </c>
      <c r="K61" s="61" t="str">
        <f t="shared" si="10"/>
        <v>*</v>
      </c>
      <c r="L61" s="61" t="str">
        <f t="shared" si="10"/>
        <v>*</v>
      </c>
      <c r="M61" s="61" t="str">
        <f t="shared" si="10"/>
        <v>*</v>
      </c>
      <c r="N61" s="61" t="str">
        <f t="shared" si="10"/>
        <v>*</v>
      </c>
      <c r="O61" s="61" t="str">
        <f t="shared" si="10"/>
        <v>*</v>
      </c>
      <c r="P61" s="61" t="str">
        <f t="shared" si="10"/>
        <v>*</v>
      </c>
      <c r="Q61" s="61" t="str">
        <f t="shared" si="10"/>
        <v>*</v>
      </c>
      <c r="R61" s="61" t="str">
        <f t="shared" si="10"/>
        <v>*</v>
      </c>
      <c r="S61" s="61" t="str">
        <f t="shared" si="10"/>
        <v>*</v>
      </c>
      <c r="T61" s="61" t="str">
        <f t="shared" si="10"/>
        <v>*</v>
      </c>
      <c r="U61" s="61" t="str">
        <f t="shared" si="10"/>
        <v>*</v>
      </c>
      <c r="V61" s="61" t="str">
        <f t="shared" si="10"/>
        <v>*</v>
      </c>
      <c r="W61" s="61" t="str">
        <f t="shared" si="10"/>
        <v>*</v>
      </c>
      <c r="X61" s="61" t="str">
        <f t="shared" si="10"/>
        <v>*</v>
      </c>
      <c r="Y61" s="61" t="str">
        <f t="shared" si="10"/>
        <v>*</v>
      </c>
      <c r="Z61" s="61" t="str">
        <f t="shared" si="10"/>
        <v>*</v>
      </c>
      <c r="AA61" s="61" t="str">
        <f t="shared" si="10"/>
        <v>*</v>
      </c>
      <c r="AB61" s="61" t="str">
        <f t="shared" si="10"/>
        <v>*</v>
      </c>
      <c r="AC61" s="61" t="str">
        <f t="shared" si="10"/>
        <v>*</v>
      </c>
      <c r="AD61" s="61" t="str">
        <f t="shared" si="10"/>
        <v>*</v>
      </c>
      <c r="AE61" s="61" t="str">
        <f t="shared" si="10"/>
        <v>*</v>
      </c>
      <c r="AF61" s="61" t="str">
        <f t="shared" si="10"/>
        <v>*</v>
      </c>
      <c r="AG61" s="61" t="str">
        <f t="shared" si="10"/>
        <v>*</v>
      </c>
      <c r="AH61" s="61" t="str">
        <f t="shared" si="10"/>
        <v>*</v>
      </c>
      <c r="AI61" s="61" t="str">
        <f t="shared" si="10"/>
        <v>*</v>
      </c>
      <c r="AJ61" s="61" t="str">
        <f t="shared" si="10"/>
        <v>*</v>
      </c>
      <c r="AK61" s="61" t="str">
        <f t="shared" si="10"/>
        <v>*</v>
      </c>
      <c r="AL61" s="61" t="str">
        <f t="shared" si="10"/>
        <v>*</v>
      </c>
      <c r="AM61" s="61" t="str">
        <f t="shared" si="10"/>
        <v>*</v>
      </c>
      <c r="AN61" s="61" t="str">
        <f t="shared" si="10"/>
        <v>*</v>
      </c>
      <c r="AO61" s="61" t="str">
        <f t="shared" si="10"/>
        <v>*</v>
      </c>
      <c r="AP61" s="61" t="str">
        <f t="shared" si="10"/>
        <v>*</v>
      </c>
      <c r="AQ61" s="61" t="str">
        <f t="shared" si="10"/>
        <v>*</v>
      </c>
      <c r="AR61" s="61" t="str">
        <f t="shared" si="10"/>
        <v>*</v>
      </c>
      <c r="AS61" s="61" t="str">
        <f t="shared" si="10"/>
        <v>*</v>
      </c>
      <c r="AT61" s="61" t="str">
        <f t="shared" si="10"/>
        <v>*</v>
      </c>
      <c r="AU61" s="61" t="str">
        <f t="shared" si="10"/>
        <v>*</v>
      </c>
      <c r="AV61" s="61" t="str">
        <f t="shared" si="10"/>
        <v>*</v>
      </c>
      <c r="AW61" s="61" t="str">
        <f t="shared" si="10"/>
        <v>*</v>
      </c>
      <c r="AX61" s="61" t="str">
        <f t="shared" si="10"/>
        <v>*</v>
      </c>
      <c r="AY61" s="61" t="str">
        <f t="shared" si="10"/>
        <v>*</v>
      </c>
      <c r="AZ61" s="61" t="str">
        <f t="shared" si="10"/>
        <v>*</v>
      </c>
    </row>
    <row r="62" spans="1:54" x14ac:dyDescent="0.25">
      <c r="B62" s="62" t="s">
        <v>20</v>
      </c>
      <c r="C62" s="61">
        <f t="shared" ref="C62:AZ62" si="11">IF(C$4&lt;&gt;"*", IF($B$16="Weighted LS", IF(C$61&lt;&gt;"*", C$61, $C$114), 1), "*")</f>
        <v>1</v>
      </c>
      <c r="D62" s="61">
        <f t="shared" si="11"/>
        <v>1</v>
      </c>
      <c r="E62" s="61">
        <f t="shared" si="11"/>
        <v>1</v>
      </c>
      <c r="F62" s="61">
        <f t="shared" si="11"/>
        <v>1</v>
      </c>
      <c r="G62" s="61">
        <f t="shared" si="11"/>
        <v>1</v>
      </c>
      <c r="H62" s="61">
        <f t="shared" si="11"/>
        <v>1</v>
      </c>
      <c r="I62" s="61">
        <f t="shared" si="11"/>
        <v>1</v>
      </c>
      <c r="J62" s="61">
        <f t="shared" si="11"/>
        <v>1</v>
      </c>
      <c r="K62" s="61">
        <f t="shared" si="11"/>
        <v>1</v>
      </c>
      <c r="L62" s="61">
        <f t="shared" si="11"/>
        <v>1</v>
      </c>
      <c r="M62" s="61">
        <f t="shared" si="11"/>
        <v>1</v>
      </c>
      <c r="N62" s="61">
        <f t="shared" si="11"/>
        <v>1</v>
      </c>
      <c r="O62" s="61">
        <f t="shared" si="11"/>
        <v>1</v>
      </c>
      <c r="P62" s="61">
        <f t="shared" si="11"/>
        <v>1</v>
      </c>
      <c r="Q62" s="61">
        <f t="shared" si="11"/>
        <v>1</v>
      </c>
      <c r="R62" s="61">
        <f t="shared" si="11"/>
        <v>1</v>
      </c>
      <c r="S62" s="61">
        <f t="shared" si="11"/>
        <v>1</v>
      </c>
      <c r="T62" s="61">
        <f t="shared" si="11"/>
        <v>1</v>
      </c>
      <c r="U62" s="61">
        <f t="shared" si="11"/>
        <v>1</v>
      </c>
      <c r="V62" s="61">
        <f t="shared" si="11"/>
        <v>1</v>
      </c>
      <c r="W62" s="61">
        <f t="shared" si="11"/>
        <v>1</v>
      </c>
      <c r="X62" s="61">
        <f t="shared" si="11"/>
        <v>1</v>
      </c>
      <c r="Y62" s="61">
        <f t="shared" si="11"/>
        <v>1</v>
      </c>
      <c r="Z62" s="61" t="str">
        <f t="shared" si="11"/>
        <v>*</v>
      </c>
      <c r="AA62" s="61" t="str">
        <f t="shared" si="11"/>
        <v>*</v>
      </c>
      <c r="AB62" s="61" t="str">
        <f t="shared" si="11"/>
        <v>*</v>
      </c>
      <c r="AC62" s="61" t="str">
        <f t="shared" si="11"/>
        <v>*</v>
      </c>
      <c r="AD62" s="61" t="str">
        <f t="shared" si="11"/>
        <v>*</v>
      </c>
      <c r="AE62" s="61" t="str">
        <f t="shared" si="11"/>
        <v>*</v>
      </c>
      <c r="AF62" s="61" t="str">
        <f t="shared" si="11"/>
        <v>*</v>
      </c>
      <c r="AG62" s="61" t="str">
        <f t="shared" si="11"/>
        <v>*</v>
      </c>
      <c r="AH62" s="61" t="str">
        <f t="shared" si="11"/>
        <v>*</v>
      </c>
      <c r="AI62" s="61" t="str">
        <f t="shared" si="11"/>
        <v>*</v>
      </c>
      <c r="AJ62" s="61" t="str">
        <f t="shared" si="11"/>
        <v>*</v>
      </c>
      <c r="AK62" s="61" t="str">
        <f t="shared" si="11"/>
        <v>*</v>
      </c>
      <c r="AL62" s="61" t="str">
        <f t="shared" si="11"/>
        <v>*</v>
      </c>
      <c r="AM62" s="61" t="str">
        <f t="shared" si="11"/>
        <v>*</v>
      </c>
      <c r="AN62" s="61" t="str">
        <f t="shared" si="11"/>
        <v>*</v>
      </c>
      <c r="AO62" s="61" t="str">
        <f t="shared" si="11"/>
        <v>*</v>
      </c>
      <c r="AP62" s="61" t="str">
        <f t="shared" si="11"/>
        <v>*</v>
      </c>
      <c r="AQ62" s="61" t="str">
        <f t="shared" si="11"/>
        <v>*</v>
      </c>
      <c r="AR62" s="61" t="str">
        <f t="shared" si="11"/>
        <v>*</v>
      </c>
      <c r="AS62" s="61" t="str">
        <f t="shared" si="11"/>
        <v>*</v>
      </c>
      <c r="AT62" s="61" t="str">
        <f t="shared" si="11"/>
        <v>*</v>
      </c>
      <c r="AU62" s="61" t="str">
        <f t="shared" si="11"/>
        <v>*</v>
      </c>
      <c r="AV62" s="61" t="str">
        <f t="shared" si="11"/>
        <v>*</v>
      </c>
      <c r="AW62" s="61" t="str">
        <f t="shared" si="11"/>
        <v>*</v>
      </c>
      <c r="AX62" s="61" t="str">
        <f t="shared" si="11"/>
        <v>*</v>
      </c>
      <c r="AY62" s="61" t="str">
        <f t="shared" si="11"/>
        <v>*</v>
      </c>
      <c r="AZ62" s="61" t="str">
        <f t="shared" si="11"/>
        <v>*</v>
      </c>
    </row>
    <row r="63" spans="1:54" x14ac:dyDescent="0.25">
      <c r="B63" s="58" t="s">
        <v>21</v>
      </c>
      <c r="C63" s="63">
        <f t="shared" ref="C63:AZ63" si="12">IF(C$4 &lt;&gt; "*", C$4*C$62, "*")</f>
        <v>1998</v>
      </c>
      <c r="D63" s="63">
        <f t="shared" si="12"/>
        <v>1999</v>
      </c>
      <c r="E63" s="63">
        <f t="shared" si="12"/>
        <v>2000</v>
      </c>
      <c r="F63" s="63">
        <f t="shared" si="12"/>
        <v>2001</v>
      </c>
      <c r="G63" s="63">
        <f t="shared" si="12"/>
        <v>2002</v>
      </c>
      <c r="H63" s="63">
        <f t="shared" si="12"/>
        <v>2003</v>
      </c>
      <c r="I63" s="63">
        <f t="shared" si="12"/>
        <v>2004</v>
      </c>
      <c r="J63" s="63">
        <f t="shared" si="12"/>
        <v>2005</v>
      </c>
      <c r="K63" s="63">
        <f t="shared" si="12"/>
        <v>2006</v>
      </c>
      <c r="L63" s="63">
        <f t="shared" si="12"/>
        <v>2007</v>
      </c>
      <c r="M63" s="63">
        <f t="shared" si="12"/>
        <v>2008</v>
      </c>
      <c r="N63" s="63">
        <f t="shared" si="12"/>
        <v>2009</v>
      </c>
      <c r="O63" s="63">
        <f t="shared" si="12"/>
        <v>2010</v>
      </c>
      <c r="P63" s="63">
        <f t="shared" si="12"/>
        <v>2011</v>
      </c>
      <c r="Q63" s="63">
        <f t="shared" si="12"/>
        <v>2012</v>
      </c>
      <c r="R63" s="63">
        <f t="shared" si="12"/>
        <v>2013</v>
      </c>
      <c r="S63" s="63">
        <f t="shared" si="12"/>
        <v>2014</v>
      </c>
      <c r="T63" s="63">
        <f t="shared" si="12"/>
        <v>2015</v>
      </c>
      <c r="U63" s="63">
        <f t="shared" si="12"/>
        <v>2016</v>
      </c>
      <c r="V63" s="63">
        <f t="shared" si="12"/>
        <v>2017</v>
      </c>
      <c r="W63" s="63">
        <f t="shared" si="12"/>
        <v>2018</v>
      </c>
      <c r="X63" s="63">
        <f t="shared" si="12"/>
        <v>2019</v>
      </c>
      <c r="Y63" s="63">
        <f t="shared" si="12"/>
        <v>2020</v>
      </c>
      <c r="Z63" s="63" t="str">
        <f t="shared" si="12"/>
        <v>*</v>
      </c>
      <c r="AA63" s="63" t="str">
        <f t="shared" si="12"/>
        <v>*</v>
      </c>
      <c r="AB63" s="63" t="str">
        <f t="shared" si="12"/>
        <v>*</v>
      </c>
      <c r="AC63" s="63" t="str">
        <f t="shared" si="12"/>
        <v>*</v>
      </c>
      <c r="AD63" s="63" t="str">
        <f t="shared" si="12"/>
        <v>*</v>
      </c>
      <c r="AE63" s="63" t="str">
        <f t="shared" si="12"/>
        <v>*</v>
      </c>
      <c r="AF63" s="63" t="str">
        <f t="shared" si="12"/>
        <v>*</v>
      </c>
      <c r="AG63" s="63" t="str">
        <f t="shared" si="12"/>
        <v>*</v>
      </c>
      <c r="AH63" s="63" t="str">
        <f t="shared" si="12"/>
        <v>*</v>
      </c>
      <c r="AI63" s="63" t="str">
        <f t="shared" si="12"/>
        <v>*</v>
      </c>
      <c r="AJ63" s="63" t="str">
        <f t="shared" si="12"/>
        <v>*</v>
      </c>
      <c r="AK63" s="63" t="str">
        <f t="shared" si="12"/>
        <v>*</v>
      </c>
      <c r="AL63" s="63" t="str">
        <f t="shared" si="12"/>
        <v>*</v>
      </c>
      <c r="AM63" s="63" t="str">
        <f t="shared" si="12"/>
        <v>*</v>
      </c>
      <c r="AN63" s="63" t="str">
        <f t="shared" si="12"/>
        <v>*</v>
      </c>
      <c r="AO63" s="63" t="str">
        <f t="shared" si="12"/>
        <v>*</v>
      </c>
      <c r="AP63" s="63" t="str">
        <f t="shared" si="12"/>
        <v>*</v>
      </c>
      <c r="AQ63" s="63" t="str">
        <f t="shared" si="12"/>
        <v>*</v>
      </c>
      <c r="AR63" s="63" t="str">
        <f t="shared" si="12"/>
        <v>*</v>
      </c>
      <c r="AS63" s="63" t="str">
        <f t="shared" si="12"/>
        <v>*</v>
      </c>
      <c r="AT63" s="63" t="str">
        <f t="shared" si="12"/>
        <v>*</v>
      </c>
      <c r="AU63" s="63" t="str">
        <f t="shared" si="12"/>
        <v>*</v>
      </c>
      <c r="AV63" s="63" t="str">
        <f t="shared" si="12"/>
        <v>*</v>
      </c>
      <c r="AW63" s="63" t="str">
        <f t="shared" si="12"/>
        <v>*</v>
      </c>
      <c r="AX63" s="63" t="str">
        <f t="shared" si="12"/>
        <v>*</v>
      </c>
      <c r="AY63" s="63" t="str">
        <f t="shared" si="12"/>
        <v>*</v>
      </c>
      <c r="AZ63" s="63" t="str">
        <f t="shared" si="12"/>
        <v>*</v>
      </c>
    </row>
    <row r="64" spans="1:54" x14ac:dyDescent="0.25">
      <c r="B64" s="58" t="s">
        <v>22</v>
      </c>
      <c r="C64" s="63">
        <f t="shared" ref="C64:AZ64" si="13">IF(C$5&lt;&gt;"*", C$5*C$62, "*")</f>
        <v>89</v>
      </c>
      <c r="D64" s="63">
        <f t="shared" si="13"/>
        <v>91</v>
      </c>
      <c r="E64" s="63">
        <f t="shared" si="13"/>
        <v>91</v>
      </c>
      <c r="F64" s="63">
        <f t="shared" si="13"/>
        <v>91</v>
      </c>
      <c r="G64" s="63">
        <f t="shared" si="13"/>
        <v>94</v>
      </c>
      <c r="H64" s="63">
        <f t="shared" si="13"/>
        <v>90</v>
      </c>
      <c r="I64" s="63">
        <f t="shared" si="13"/>
        <v>90</v>
      </c>
      <c r="J64" s="63">
        <f t="shared" si="13"/>
        <v>88</v>
      </c>
      <c r="K64" s="63">
        <f t="shared" si="13"/>
        <v>89</v>
      </c>
      <c r="L64" s="63">
        <f t="shared" si="13"/>
        <v>92</v>
      </c>
      <c r="M64" s="63">
        <f t="shared" si="13"/>
        <v>92</v>
      </c>
      <c r="N64" s="63">
        <f t="shared" si="13"/>
        <v>93.1</v>
      </c>
      <c r="O64" s="63">
        <f t="shared" si="13"/>
        <v>93.4</v>
      </c>
      <c r="P64" s="63">
        <f t="shared" si="13"/>
        <v>93.6</v>
      </c>
      <c r="Q64" s="63">
        <f t="shared" si="13"/>
        <v>94.3</v>
      </c>
      <c r="R64" s="63">
        <f t="shared" si="13"/>
        <v>93.5</v>
      </c>
      <c r="S64" s="63" t="str">
        <f t="shared" si="13"/>
        <v>*</v>
      </c>
      <c r="T64" s="63" t="str">
        <f t="shared" si="13"/>
        <v>*</v>
      </c>
      <c r="U64" s="63" t="str">
        <f t="shared" si="13"/>
        <v>*</v>
      </c>
      <c r="V64" s="63" t="str">
        <f t="shared" si="13"/>
        <v>*</v>
      </c>
      <c r="W64" s="63" t="str">
        <f t="shared" si="13"/>
        <v>*</v>
      </c>
      <c r="X64" s="63" t="str">
        <f t="shared" si="13"/>
        <v>*</v>
      </c>
      <c r="Y64" s="63" t="str">
        <f t="shared" si="13"/>
        <v>*</v>
      </c>
      <c r="Z64" s="63" t="str">
        <f t="shared" si="13"/>
        <v>*</v>
      </c>
      <c r="AA64" s="63" t="str">
        <f t="shared" si="13"/>
        <v>*</v>
      </c>
      <c r="AB64" s="63" t="str">
        <f t="shared" si="13"/>
        <v>*</v>
      </c>
      <c r="AC64" s="63" t="str">
        <f t="shared" si="13"/>
        <v>*</v>
      </c>
      <c r="AD64" s="63" t="str">
        <f t="shared" si="13"/>
        <v>*</v>
      </c>
      <c r="AE64" s="63" t="str">
        <f t="shared" si="13"/>
        <v>*</v>
      </c>
      <c r="AF64" s="63" t="str">
        <f t="shared" si="13"/>
        <v>*</v>
      </c>
      <c r="AG64" s="63" t="str">
        <f t="shared" si="13"/>
        <v>*</v>
      </c>
      <c r="AH64" s="63" t="str">
        <f t="shared" si="13"/>
        <v>*</v>
      </c>
      <c r="AI64" s="63" t="str">
        <f t="shared" si="13"/>
        <v>*</v>
      </c>
      <c r="AJ64" s="63" t="str">
        <f t="shared" si="13"/>
        <v>*</v>
      </c>
      <c r="AK64" s="63" t="str">
        <f t="shared" si="13"/>
        <v>*</v>
      </c>
      <c r="AL64" s="63" t="str">
        <f t="shared" si="13"/>
        <v>*</v>
      </c>
      <c r="AM64" s="63" t="str">
        <f t="shared" si="13"/>
        <v>*</v>
      </c>
      <c r="AN64" s="63" t="str">
        <f t="shared" si="13"/>
        <v>*</v>
      </c>
      <c r="AO64" s="63" t="str">
        <f t="shared" si="13"/>
        <v>*</v>
      </c>
      <c r="AP64" s="63" t="str">
        <f t="shared" si="13"/>
        <v>*</v>
      </c>
      <c r="AQ64" s="63" t="str">
        <f t="shared" si="13"/>
        <v>*</v>
      </c>
      <c r="AR64" s="63" t="str">
        <f t="shared" si="13"/>
        <v>*</v>
      </c>
      <c r="AS64" s="63" t="str">
        <f t="shared" si="13"/>
        <v>*</v>
      </c>
      <c r="AT64" s="63" t="str">
        <f t="shared" si="13"/>
        <v>*</v>
      </c>
      <c r="AU64" s="63" t="str">
        <f t="shared" si="13"/>
        <v>*</v>
      </c>
      <c r="AV64" s="63" t="str">
        <f t="shared" si="13"/>
        <v>*</v>
      </c>
      <c r="AW64" s="63" t="str">
        <f t="shared" si="13"/>
        <v>*</v>
      </c>
      <c r="AX64" s="63" t="str">
        <f t="shared" si="13"/>
        <v>*</v>
      </c>
      <c r="AY64" s="63" t="str">
        <f t="shared" si="13"/>
        <v>*</v>
      </c>
      <c r="AZ64" s="63" t="str">
        <f t="shared" si="13"/>
        <v>*</v>
      </c>
    </row>
    <row r="65" spans="1:52" x14ac:dyDescent="0.25">
      <c r="B65" s="62" t="s">
        <v>23</v>
      </c>
      <c r="C65" s="63">
        <f t="shared" ref="C65:AZ65" si="14">IF(C$63&lt;&gt;"*", C$62*$C$108+C$63*$C$109, "*")</f>
        <v>89.666911764651104</v>
      </c>
      <c r="D65" s="63">
        <f t="shared" si="14"/>
        <v>89.918823529358065</v>
      </c>
      <c r="E65" s="63">
        <f t="shared" si="14"/>
        <v>90.170735294065025</v>
      </c>
      <c r="F65" s="63">
        <f t="shared" si="14"/>
        <v>90.422647058772043</v>
      </c>
      <c r="G65" s="63">
        <f t="shared" si="14"/>
        <v>90.674558823479003</v>
      </c>
      <c r="H65" s="63">
        <f t="shared" si="14"/>
        <v>90.926470588185964</v>
      </c>
      <c r="I65" s="63">
        <f t="shared" si="14"/>
        <v>91.178382352892982</v>
      </c>
      <c r="J65" s="63">
        <f t="shared" si="14"/>
        <v>91.430294117599942</v>
      </c>
      <c r="K65" s="63">
        <f t="shared" si="14"/>
        <v>91.682205882306903</v>
      </c>
      <c r="L65" s="63">
        <f t="shared" si="14"/>
        <v>91.934117647013863</v>
      </c>
      <c r="M65" s="63">
        <f t="shared" si="14"/>
        <v>92.186029411720881</v>
      </c>
      <c r="N65" s="63">
        <f t="shared" si="14"/>
        <v>92.437941176427842</v>
      </c>
      <c r="O65" s="63">
        <f t="shared" si="14"/>
        <v>92.689852941134802</v>
      </c>
      <c r="P65" s="63">
        <f t="shared" si="14"/>
        <v>92.94176470584182</v>
      </c>
      <c r="Q65" s="63">
        <f t="shared" si="14"/>
        <v>93.19367647054878</v>
      </c>
      <c r="R65" s="63">
        <f t="shared" si="14"/>
        <v>93.445588235255741</v>
      </c>
      <c r="S65" s="63">
        <f t="shared" si="14"/>
        <v>93.697499999962758</v>
      </c>
      <c r="T65" s="63">
        <f t="shared" si="14"/>
        <v>93.949411764669719</v>
      </c>
      <c r="U65" s="63">
        <f t="shared" si="14"/>
        <v>94.20132352937668</v>
      </c>
      <c r="V65" s="63">
        <f t="shared" si="14"/>
        <v>94.453235294083697</v>
      </c>
      <c r="W65" s="63">
        <f t="shared" si="14"/>
        <v>94.705147058790658</v>
      </c>
      <c r="X65" s="63">
        <f t="shared" si="14"/>
        <v>94.957058823497619</v>
      </c>
      <c r="Y65" s="63">
        <f t="shared" si="14"/>
        <v>95.208970588204579</v>
      </c>
      <c r="Z65" s="63" t="str">
        <f t="shared" si="14"/>
        <v>*</v>
      </c>
      <c r="AA65" s="63" t="str">
        <f t="shared" si="14"/>
        <v>*</v>
      </c>
      <c r="AB65" s="63" t="str">
        <f t="shared" si="14"/>
        <v>*</v>
      </c>
      <c r="AC65" s="63" t="str">
        <f t="shared" si="14"/>
        <v>*</v>
      </c>
      <c r="AD65" s="63" t="str">
        <f t="shared" si="14"/>
        <v>*</v>
      </c>
      <c r="AE65" s="63" t="str">
        <f t="shared" si="14"/>
        <v>*</v>
      </c>
      <c r="AF65" s="63" t="str">
        <f t="shared" si="14"/>
        <v>*</v>
      </c>
      <c r="AG65" s="63" t="str">
        <f t="shared" si="14"/>
        <v>*</v>
      </c>
      <c r="AH65" s="63" t="str">
        <f t="shared" si="14"/>
        <v>*</v>
      </c>
      <c r="AI65" s="63" t="str">
        <f t="shared" si="14"/>
        <v>*</v>
      </c>
      <c r="AJ65" s="63" t="str">
        <f t="shared" si="14"/>
        <v>*</v>
      </c>
      <c r="AK65" s="63" t="str">
        <f t="shared" si="14"/>
        <v>*</v>
      </c>
      <c r="AL65" s="63" t="str">
        <f t="shared" si="14"/>
        <v>*</v>
      </c>
      <c r="AM65" s="63" t="str">
        <f t="shared" si="14"/>
        <v>*</v>
      </c>
      <c r="AN65" s="63" t="str">
        <f t="shared" si="14"/>
        <v>*</v>
      </c>
      <c r="AO65" s="63" t="str">
        <f t="shared" si="14"/>
        <v>*</v>
      </c>
      <c r="AP65" s="63" t="str">
        <f t="shared" si="14"/>
        <v>*</v>
      </c>
      <c r="AQ65" s="63" t="str">
        <f t="shared" si="14"/>
        <v>*</v>
      </c>
      <c r="AR65" s="63" t="str">
        <f t="shared" si="14"/>
        <v>*</v>
      </c>
      <c r="AS65" s="63" t="str">
        <f t="shared" si="14"/>
        <v>*</v>
      </c>
      <c r="AT65" s="63" t="str">
        <f t="shared" si="14"/>
        <v>*</v>
      </c>
      <c r="AU65" s="63" t="str">
        <f t="shared" si="14"/>
        <v>*</v>
      </c>
      <c r="AV65" s="63" t="str">
        <f t="shared" si="14"/>
        <v>*</v>
      </c>
      <c r="AW65" s="63" t="str">
        <f t="shared" si="14"/>
        <v>*</v>
      </c>
      <c r="AX65" s="63" t="str">
        <f t="shared" si="14"/>
        <v>*</v>
      </c>
      <c r="AY65" s="63" t="str">
        <f t="shared" si="14"/>
        <v>*</v>
      </c>
      <c r="AZ65" s="63" t="str">
        <f t="shared" si="14"/>
        <v>*</v>
      </c>
    </row>
    <row r="66" spans="1:52" ht="17.25" x14ac:dyDescent="0.25">
      <c r="B66" s="59" t="s">
        <v>24</v>
      </c>
      <c r="C66" s="61">
        <f t="shared" ref="C66:AZ66" si="15">IF(C$64&lt;&gt;"*", (C$64-C$65)^2, "*")</f>
        <v>0.44477130183004954</v>
      </c>
      <c r="D66" s="61">
        <f t="shared" si="15"/>
        <v>1.1689425606697517</v>
      </c>
      <c r="E66" s="61">
        <f t="shared" si="15"/>
        <v>0.68767995250942004</v>
      </c>
      <c r="F66" s="61">
        <f t="shared" si="15"/>
        <v>0.33333641874457304</v>
      </c>
      <c r="G66" s="61">
        <f t="shared" si="15"/>
        <v>11.05855901850135</v>
      </c>
      <c r="H66" s="61">
        <f t="shared" si="15"/>
        <v>0.85834775077364622</v>
      </c>
      <c r="I66" s="61">
        <f t="shared" si="15"/>
        <v>1.3885849696095993</v>
      </c>
      <c r="J66" s="61">
        <f t="shared" si="15"/>
        <v>11.766917733240765</v>
      </c>
      <c r="K66" s="61">
        <f t="shared" si="15"/>
        <v>7.1942283950817512</v>
      </c>
      <c r="L66" s="61">
        <f t="shared" si="15"/>
        <v>4.3404844349898943E-3</v>
      </c>
      <c r="M66" s="61">
        <f t="shared" si="15"/>
        <v>3.4606942025217038E-2</v>
      </c>
      <c r="N66" s="61">
        <f t="shared" si="15"/>
        <v>0.43832188586974286</v>
      </c>
      <c r="O66" s="61">
        <f t="shared" si="15"/>
        <v>0.50430884521489872</v>
      </c>
      <c r="P66" s="61">
        <f t="shared" si="15"/>
        <v>0.43327370247549868</v>
      </c>
      <c r="Q66" s="61">
        <f t="shared" si="15"/>
        <v>1.2239517518173975</v>
      </c>
      <c r="R66" s="61">
        <f t="shared" si="15"/>
        <v>2.9606401425845887E-3</v>
      </c>
      <c r="S66" s="61" t="str">
        <f t="shared" si="15"/>
        <v>*</v>
      </c>
      <c r="T66" s="61" t="str">
        <f t="shared" si="15"/>
        <v>*</v>
      </c>
      <c r="U66" s="61" t="str">
        <f t="shared" si="15"/>
        <v>*</v>
      </c>
      <c r="V66" s="61" t="str">
        <f t="shared" si="15"/>
        <v>*</v>
      </c>
      <c r="W66" s="61" t="str">
        <f t="shared" si="15"/>
        <v>*</v>
      </c>
      <c r="X66" s="61" t="str">
        <f t="shared" si="15"/>
        <v>*</v>
      </c>
      <c r="Y66" s="61" t="str">
        <f t="shared" si="15"/>
        <v>*</v>
      </c>
      <c r="Z66" s="61" t="str">
        <f t="shared" si="15"/>
        <v>*</v>
      </c>
      <c r="AA66" s="61" t="str">
        <f t="shared" si="15"/>
        <v>*</v>
      </c>
      <c r="AB66" s="61" t="str">
        <f t="shared" si="15"/>
        <v>*</v>
      </c>
      <c r="AC66" s="61" t="str">
        <f t="shared" si="15"/>
        <v>*</v>
      </c>
      <c r="AD66" s="61" t="str">
        <f t="shared" si="15"/>
        <v>*</v>
      </c>
      <c r="AE66" s="61" t="str">
        <f t="shared" si="15"/>
        <v>*</v>
      </c>
      <c r="AF66" s="61" t="str">
        <f t="shared" si="15"/>
        <v>*</v>
      </c>
      <c r="AG66" s="61" t="str">
        <f t="shared" si="15"/>
        <v>*</v>
      </c>
      <c r="AH66" s="61" t="str">
        <f t="shared" si="15"/>
        <v>*</v>
      </c>
      <c r="AI66" s="61" t="str">
        <f t="shared" si="15"/>
        <v>*</v>
      </c>
      <c r="AJ66" s="61" t="str">
        <f t="shared" si="15"/>
        <v>*</v>
      </c>
      <c r="AK66" s="61" t="str">
        <f t="shared" si="15"/>
        <v>*</v>
      </c>
      <c r="AL66" s="61" t="str">
        <f t="shared" si="15"/>
        <v>*</v>
      </c>
      <c r="AM66" s="61" t="str">
        <f t="shared" si="15"/>
        <v>*</v>
      </c>
      <c r="AN66" s="61" t="str">
        <f t="shared" si="15"/>
        <v>*</v>
      </c>
      <c r="AO66" s="61" t="str">
        <f t="shared" si="15"/>
        <v>*</v>
      </c>
      <c r="AP66" s="61" t="str">
        <f t="shared" si="15"/>
        <v>*</v>
      </c>
      <c r="AQ66" s="61" t="str">
        <f t="shared" si="15"/>
        <v>*</v>
      </c>
      <c r="AR66" s="61" t="str">
        <f t="shared" si="15"/>
        <v>*</v>
      </c>
      <c r="AS66" s="61" t="str">
        <f t="shared" si="15"/>
        <v>*</v>
      </c>
      <c r="AT66" s="61" t="str">
        <f t="shared" si="15"/>
        <v>*</v>
      </c>
      <c r="AU66" s="61" t="str">
        <f t="shared" si="15"/>
        <v>*</v>
      </c>
      <c r="AV66" s="61" t="str">
        <f t="shared" si="15"/>
        <v>*</v>
      </c>
      <c r="AW66" s="61" t="str">
        <f t="shared" si="15"/>
        <v>*</v>
      </c>
      <c r="AX66" s="61" t="str">
        <f t="shared" si="15"/>
        <v>*</v>
      </c>
      <c r="AY66" s="61" t="str">
        <f t="shared" si="15"/>
        <v>*</v>
      </c>
      <c r="AZ66" s="61" t="str">
        <f t="shared" si="15"/>
        <v>*</v>
      </c>
    </row>
    <row r="67" spans="1:52" x14ac:dyDescent="0.25">
      <c r="B67" s="59"/>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row>
    <row r="68" spans="1:52" x14ac:dyDescent="0.25">
      <c r="B68" s="59" t="s">
        <v>25</v>
      </c>
      <c r="C68" s="61" t="e">
        <f>IF(C$64&lt;&gt;"*", NA(), IF(C$62&lt;&gt;"*", SQRT($C$110^2 + $C$110^2/$C$113 + (C$63^2-$C$115^2)*$D$109^2 + 2*$C$114*(C$63-$C$115)*$C$111*$D$108*$D$109), "*"))</f>
        <v>#N/A</v>
      </c>
      <c r="D68" s="61" t="e">
        <f t="shared" ref="D68:AZ68" si="16">IF(D$64&lt;&gt;"*", NA(), IF(D$62&lt;&gt;"*", SQRT($C$110^2 + $C$110^2/$C$113 + (D$63^2-$C$115^2)*$D$109^2 + 2*$C$114*(D$63-$C$115)*$C$111*$D$108*$D$109), "*"))</f>
        <v>#N/A</v>
      </c>
      <c r="E68" s="61" t="e">
        <f t="shared" si="16"/>
        <v>#N/A</v>
      </c>
      <c r="F68" s="61" t="e">
        <f t="shared" si="16"/>
        <v>#N/A</v>
      </c>
      <c r="G68" s="61" t="e">
        <f t="shared" si="16"/>
        <v>#N/A</v>
      </c>
      <c r="H68" s="61" t="e">
        <f t="shared" si="16"/>
        <v>#N/A</v>
      </c>
      <c r="I68" s="61" t="e">
        <f t="shared" si="16"/>
        <v>#N/A</v>
      </c>
      <c r="J68" s="61" t="e">
        <f t="shared" si="16"/>
        <v>#N/A</v>
      </c>
      <c r="K68" s="61" t="e">
        <f t="shared" si="16"/>
        <v>#N/A</v>
      </c>
      <c r="L68" s="61" t="e">
        <f t="shared" si="16"/>
        <v>#N/A</v>
      </c>
      <c r="M68" s="61" t="e">
        <f t="shared" si="16"/>
        <v>#N/A</v>
      </c>
      <c r="N68" s="61" t="e">
        <f t="shared" si="16"/>
        <v>#N/A</v>
      </c>
      <c r="O68" s="61" t="e">
        <f t="shared" si="16"/>
        <v>#N/A</v>
      </c>
      <c r="P68" s="61" t="e">
        <f t="shared" si="16"/>
        <v>#N/A</v>
      </c>
      <c r="Q68" s="61" t="e">
        <f t="shared" si="16"/>
        <v>#N/A</v>
      </c>
      <c r="R68" s="61" t="e">
        <f t="shared" si="16"/>
        <v>#N/A</v>
      </c>
      <c r="S68" s="61">
        <f t="shared" si="16"/>
        <v>1.8490826634925144</v>
      </c>
      <c r="T68" s="61">
        <f t="shared" si="16"/>
        <v>1.8870814833106624</v>
      </c>
      <c r="U68" s="61">
        <f t="shared" si="16"/>
        <v>1.9284244289672665</v>
      </c>
      <c r="V68" s="61">
        <f t="shared" si="16"/>
        <v>1.9729012791267333</v>
      </c>
      <c r="W68" s="61">
        <f t="shared" si="16"/>
        <v>2.0203050664393318</v>
      </c>
      <c r="X68" s="61">
        <f t="shared" si="16"/>
        <v>2.0704347589671546</v>
      </c>
      <c r="Y68" s="61">
        <f t="shared" si="16"/>
        <v>2.1230972766589584</v>
      </c>
      <c r="Z68" s="61" t="str">
        <f t="shared" si="16"/>
        <v>*</v>
      </c>
      <c r="AA68" s="61" t="str">
        <f t="shared" si="16"/>
        <v>*</v>
      </c>
      <c r="AB68" s="61" t="str">
        <f t="shared" si="16"/>
        <v>*</v>
      </c>
      <c r="AC68" s="61" t="str">
        <f t="shared" si="16"/>
        <v>*</v>
      </c>
      <c r="AD68" s="61" t="str">
        <f t="shared" si="16"/>
        <v>*</v>
      </c>
      <c r="AE68" s="61" t="str">
        <f t="shared" si="16"/>
        <v>*</v>
      </c>
      <c r="AF68" s="61" t="str">
        <f t="shared" si="16"/>
        <v>*</v>
      </c>
      <c r="AG68" s="61" t="str">
        <f t="shared" si="16"/>
        <v>*</v>
      </c>
      <c r="AH68" s="61" t="str">
        <f t="shared" si="16"/>
        <v>*</v>
      </c>
      <c r="AI68" s="61" t="str">
        <f t="shared" si="16"/>
        <v>*</v>
      </c>
      <c r="AJ68" s="61" t="str">
        <f t="shared" si="16"/>
        <v>*</v>
      </c>
      <c r="AK68" s="61" t="str">
        <f t="shared" si="16"/>
        <v>*</v>
      </c>
      <c r="AL68" s="61" t="str">
        <f t="shared" si="16"/>
        <v>*</v>
      </c>
      <c r="AM68" s="61" t="str">
        <f t="shared" si="16"/>
        <v>*</v>
      </c>
      <c r="AN68" s="61" t="str">
        <f t="shared" si="16"/>
        <v>*</v>
      </c>
      <c r="AO68" s="61" t="str">
        <f t="shared" si="16"/>
        <v>*</v>
      </c>
      <c r="AP68" s="61" t="str">
        <f t="shared" si="16"/>
        <v>*</v>
      </c>
      <c r="AQ68" s="61" t="str">
        <f t="shared" si="16"/>
        <v>*</v>
      </c>
      <c r="AR68" s="61" t="str">
        <f t="shared" si="16"/>
        <v>*</v>
      </c>
      <c r="AS68" s="61" t="str">
        <f t="shared" si="16"/>
        <v>*</v>
      </c>
      <c r="AT68" s="61" t="str">
        <f t="shared" si="16"/>
        <v>*</v>
      </c>
      <c r="AU68" s="61" t="str">
        <f t="shared" si="16"/>
        <v>*</v>
      </c>
      <c r="AV68" s="61" t="str">
        <f t="shared" si="16"/>
        <v>*</v>
      </c>
      <c r="AW68" s="61" t="str">
        <f t="shared" si="16"/>
        <v>*</v>
      </c>
      <c r="AX68" s="61" t="str">
        <f t="shared" si="16"/>
        <v>*</v>
      </c>
      <c r="AY68" s="61" t="str">
        <f t="shared" si="16"/>
        <v>*</v>
      </c>
      <c r="AZ68" s="61" t="str">
        <f t="shared" si="16"/>
        <v>*</v>
      </c>
    </row>
    <row r="69" spans="1:52" x14ac:dyDescent="0.25">
      <c r="B69" s="59"/>
      <c r="C69" s="61"/>
      <c r="D69" s="61"/>
      <c r="E69" s="61"/>
      <c r="F69" s="61"/>
      <c r="G69" s="61"/>
      <c r="H69" s="61"/>
      <c r="I69" s="61"/>
      <c r="J69" s="61"/>
      <c r="K69" s="61"/>
      <c r="L69" s="61"/>
      <c r="M69" s="61"/>
      <c r="N69" s="61"/>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row>
    <row r="70" spans="1:52" x14ac:dyDescent="0.25">
      <c r="A70" s="26" t="s">
        <v>26</v>
      </c>
      <c r="B70" s="59"/>
      <c r="C70" s="61"/>
      <c r="D70" s="61"/>
      <c r="E70" s="61"/>
      <c r="F70" s="61"/>
      <c r="G70" s="61"/>
      <c r="H70" s="61"/>
      <c r="I70" s="61"/>
      <c r="J70" s="61"/>
      <c r="K70" s="61"/>
      <c r="L70" s="61"/>
      <c r="M70" s="61"/>
      <c r="N70" s="61"/>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row>
    <row r="71" spans="1:52" x14ac:dyDescent="0.25">
      <c r="B71" s="64">
        <v>2.5000000000000001E-2</v>
      </c>
      <c r="C71" s="63" t="e">
        <f t="shared" ref="C71:R77" si="17">IF(C$64&lt;&gt;"*", NA(), IF(C$65&lt;&gt;"*", C$65+_xlfn.T.INV($B71, $C$113-2)*C$68, "*"))</f>
        <v>#N/A</v>
      </c>
      <c r="D71" s="63" t="e">
        <f t="shared" si="17"/>
        <v>#N/A</v>
      </c>
      <c r="E71" s="63" t="e">
        <f t="shared" si="17"/>
        <v>#N/A</v>
      </c>
      <c r="F71" s="63" t="e">
        <f t="shared" si="17"/>
        <v>#N/A</v>
      </c>
      <c r="G71" s="63" t="e">
        <f t="shared" si="17"/>
        <v>#N/A</v>
      </c>
      <c r="H71" s="63" t="e">
        <f t="shared" si="17"/>
        <v>#N/A</v>
      </c>
      <c r="I71" s="63" t="e">
        <f t="shared" si="17"/>
        <v>#N/A</v>
      </c>
      <c r="J71" s="63" t="e">
        <f t="shared" si="17"/>
        <v>#N/A</v>
      </c>
      <c r="K71" s="63" t="e">
        <f t="shared" si="17"/>
        <v>#N/A</v>
      </c>
      <c r="L71" s="63" t="e">
        <f t="shared" si="17"/>
        <v>#N/A</v>
      </c>
      <c r="M71" s="63" t="e">
        <f t="shared" si="17"/>
        <v>#N/A</v>
      </c>
      <c r="N71" s="63" t="e">
        <f t="shared" si="17"/>
        <v>#N/A</v>
      </c>
      <c r="O71" s="63" t="e">
        <f t="shared" si="17"/>
        <v>#N/A</v>
      </c>
      <c r="P71" s="63" t="e">
        <f t="shared" si="17"/>
        <v>#N/A</v>
      </c>
      <c r="Q71" s="63" t="e">
        <f t="shared" si="17"/>
        <v>#N/A</v>
      </c>
      <c r="R71" s="63" t="e">
        <f t="shared" si="17"/>
        <v>#N/A</v>
      </c>
      <c r="S71" s="63">
        <f t="shared" ref="S71:AH77" si="18">IF(S$64&lt;&gt;"*", NA(), IF(S$65&lt;&gt;"*", S$65+_xlfn.T.INV($B71, $C$113-2)*S$68, "*"))</f>
        <v>89.731612118444417</v>
      </c>
      <c r="T71" s="63">
        <f t="shared" si="18"/>
        <v>89.90202452024883</v>
      </c>
      <c r="U71" s="63">
        <f t="shared" si="18"/>
        <v>90.065264485472198</v>
      </c>
      <c r="V71" s="63">
        <f t="shared" si="18"/>
        <v>90.221782894036664</v>
      </c>
      <c r="W71" s="63">
        <f t="shared" si="18"/>
        <v>90.372023646758677</v>
      </c>
      <c r="X71" s="63">
        <f t="shared" si="18"/>
        <v>90.516417914262561</v>
      </c>
      <c r="Y71" s="63">
        <f t="shared" si="18"/>
        <v>90.655379812071899</v>
      </c>
      <c r="Z71" s="63" t="str">
        <f t="shared" si="18"/>
        <v>*</v>
      </c>
      <c r="AA71" s="63" t="str">
        <f t="shared" si="18"/>
        <v>*</v>
      </c>
      <c r="AB71" s="63" t="str">
        <f t="shared" si="18"/>
        <v>*</v>
      </c>
      <c r="AC71" s="63" t="str">
        <f t="shared" si="18"/>
        <v>*</v>
      </c>
      <c r="AD71" s="63" t="str">
        <f t="shared" si="18"/>
        <v>*</v>
      </c>
      <c r="AE71" s="63" t="str">
        <f t="shared" si="18"/>
        <v>*</v>
      </c>
      <c r="AF71" s="63" t="str">
        <f t="shared" si="18"/>
        <v>*</v>
      </c>
      <c r="AG71" s="63" t="str">
        <f t="shared" si="18"/>
        <v>*</v>
      </c>
      <c r="AH71" s="63" t="str">
        <f t="shared" si="18"/>
        <v>*</v>
      </c>
      <c r="AI71" s="63" t="str">
        <f t="shared" ref="AI71:AX77" si="19">IF(AI$64&lt;&gt;"*", NA(), IF(AI$65&lt;&gt;"*", AI$65+_xlfn.T.INV($B71, $C$113-2)*AI$68, "*"))</f>
        <v>*</v>
      </c>
      <c r="AJ71" s="63" t="str">
        <f t="shared" si="19"/>
        <v>*</v>
      </c>
      <c r="AK71" s="63" t="str">
        <f t="shared" si="19"/>
        <v>*</v>
      </c>
      <c r="AL71" s="63" t="str">
        <f t="shared" si="19"/>
        <v>*</v>
      </c>
      <c r="AM71" s="63" t="str">
        <f t="shared" si="19"/>
        <v>*</v>
      </c>
      <c r="AN71" s="63" t="str">
        <f t="shared" si="19"/>
        <v>*</v>
      </c>
      <c r="AO71" s="63" t="str">
        <f t="shared" si="19"/>
        <v>*</v>
      </c>
      <c r="AP71" s="63" t="str">
        <f t="shared" si="19"/>
        <v>*</v>
      </c>
      <c r="AQ71" s="63" t="str">
        <f t="shared" si="19"/>
        <v>*</v>
      </c>
      <c r="AR71" s="63" t="str">
        <f t="shared" si="19"/>
        <v>*</v>
      </c>
      <c r="AS71" s="63" t="str">
        <f t="shared" si="19"/>
        <v>*</v>
      </c>
      <c r="AT71" s="63" t="str">
        <f t="shared" si="19"/>
        <v>*</v>
      </c>
      <c r="AU71" s="63" t="str">
        <f t="shared" si="19"/>
        <v>*</v>
      </c>
      <c r="AV71" s="63" t="str">
        <f t="shared" si="19"/>
        <v>*</v>
      </c>
      <c r="AW71" s="63" t="str">
        <f t="shared" si="19"/>
        <v>*</v>
      </c>
      <c r="AX71" s="63" t="str">
        <f t="shared" si="19"/>
        <v>*</v>
      </c>
      <c r="AY71" s="63" t="str">
        <f t="shared" ref="AY71:AZ77" si="20">IF(AY$64&lt;&gt;"*", NA(), IF(AY$65&lt;&gt;"*", AY$65+_xlfn.T.INV($B71, $C$113-2)*AY$68, "*"))</f>
        <v>*</v>
      </c>
      <c r="AZ71" s="63" t="str">
        <f t="shared" si="20"/>
        <v>*</v>
      </c>
    </row>
    <row r="72" spans="1:52" x14ac:dyDescent="0.25">
      <c r="B72" s="64">
        <v>0.05</v>
      </c>
      <c r="C72" s="63" t="e">
        <f t="shared" si="17"/>
        <v>#N/A</v>
      </c>
      <c r="D72" s="63" t="e">
        <f t="shared" si="17"/>
        <v>#N/A</v>
      </c>
      <c r="E72" s="63" t="e">
        <f t="shared" si="17"/>
        <v>#N/A</v>
      </c>
      <c r="F72" s="63" t="e">
        <f t="shared" si="17"/>
        <v>#N/A</v>
      </c>
      <c r="G72" s="63" t="e">
        <f t="shared" si="17"/>
        <v>#N/A</v>
      </c>
      <c r="H72" s="63" t="e">
        <f t="shared" si="17"/>
        <v>#N/A</v>
      </c>
      <c r="I72" s="63" t="e">
        <f t="shared" si="17"/>
        <v>#N/A</v>
      </c>
      <c r="J72" s="63" t="e">
        <f t="shared" si="17"/>
        <v>#N/A</v>
      </c>
      <c r="K72" s="63" t="e">
        <f t="shared" si="17"/>
        <v>#N/A</v>
      </c>
      <c r="L72" s="63" t="e">
        <f t="shared" si="17"/>
        <v>#N/A</v>
      </c>
      <c r="M72" s="63" t="e">
        <f t="shared" si="17"/>
        <v>#N/A</v>
      </c>
      <c r="N72" s="63" t="e">
        <f t="shared" si="17"/>
        <v>#N/A</v>
      </c>
      <c r="O72" s="63" t="e">
        <f t="shared" si="17"/>
        <v>#N/A</v>
      </c>
      <c r="P72" s="63" t="e">
        <f t="shared" si="17"/>
        <v>#N/A</v>
      </c>
      <c r="Q72" s="63" t="e">
        <f t="shared" si="17"/>
        <v>#N/A</v>
      </c>
      <c r="R72" s="63" t="e">
        <f t="shared" si="17"/>
        <v>#N/A</v>
      </c>
      <c r="S72" s="63">
        <f t="shared" si="18"/>
        <v>90.44069196286776</v>
      </c>
      <c r="T72" s="63">
        <f t="shared" si="18"/>
        <v>90.625676021081532</v>
      </c>
      <c r="U72" s="63">
        <f t="shared" si="18"/>
        <v>90.804770036560726</v>
      </c>
      <c r="V72" s="63">
        <f t="shared" si="18"/>
        <v>90.978344274274534</v>
      </c>
      <c r="W72" s="63">
        <f t="shared" si="18"/>
        <v>91.146763267913698</v>
      </c>
      <c r="X72" s="63">
        <f t="shared" si="18"/>
        <v>91.310381097068117</v>
      </c>
      <c r="Y72" s="63">
        <f t="shared" si="18"/>
        <v>91.46953783558908</v>
      </c>
      <c r="Z72" s="63" t="str">
        <f t="shared" si="18"/>
        <v>*</v>
      </c>
      <c r="AA72" s="63" t="str">
        <f t="shared" si="18"/>
        <v>*</v>
      </c>
      <c r="AB72" s="63" t="str">
        <f t="shared" si="18"/>
        <v>*</v>
      </c>
      <c r="AC72" s="63" t="str">
        <f t="shared" si="18"/>
        <v>*</v>
      </c>
      <c r="AD72" s="63" t="str">
        <f t="shared" si="18"/>
        <v>*</v>
      </c>
      <c r="AE72" s="63" t="str">
        <f t="shared" si="18"/>
        <v>*</v>
      </c>
      <c r="AF72" s="63" t="str">
        <f t="shared" si="18"/>
        <v>*</v>
      </c>
      <c r="AG72" s="63" t="str">
        <f t="shared" si="18"/>
        <v>*</v>
      </c>
      <c r="AH72" s="63" t="str">
        <f t="shared" si="18"/>
        <v>*</v>
      </c>
      <c r="AI72" s="63" t="str">
        <f t="shared" si="19"/>
        <v>*</v>
      </c>
      <c r="AJ72" s="63" t="str">
        <f t="shared" si="19"/>
        <v>*</v>
      </c>
      <c r="AK72" s="63" t="str">
        <f t="shared" si="19"/>
        <v>*</v>
      </c>
      <c r="AL72" s="63" t="str">
        <f t="shared" si="19"/>
        <v>*</v>
      </c>
      <c r="AM72" s="63" t="str">
        <f t="shared" si="19"/>
        <v>*</v>
      </c>
      <c r="AN72" s="63" t="str">
        <f t="shared" si="19"/>
        <v>*</v>
      </c>
      <c r="AO72" s="63" t="str">
        <f t="shared" si="19"/>
        <v>*</v>
      </c>
      <c r="AP72" s="63" t="str">
        <f t="shared" si="19"/>
        <v>*</v>
      </c>
      <c r="AQ72" s="63" t="str">
        <f t="shared" si="19"/>
        <v>*</v>
      </c>
      <c r="AR72" s="63" t="str">
        <f t="shared" si="19"/>
        <v>*</v>
      </c>
      <c r="AS72" s="63" t="str">
        <f t="shared" si="19"/>
        <v>*</v>
      </c>
      <c r="AT72" s="63" t="str">
        <f t="shared" si="19"/>
        <v>*</v>
      </c>
      <c r="AU72" s="63" t="str">
        <f t="shared" si="19"/>
        <v>*</v>
      </c>
      <c r="AV72" s="63" t="str">
        <f t="shared" si="19"/>
        <v>*</v>
      </c>
      <c r="AW72" s="63" t="str">
        <f t="shared" si="19"/>
        <v>*</v>
      </c>
      <c r="AX72" s="63" t="str">
        <f t="shared" si="19"/>
        <v>*</v>
      </c>
      <c r="AY72" s="63" t="str">
        <f t="shared" si="20"/>
        <v>*</v>
      </c>
      <c r="AZ72" s="63" t="str">
        <f t="shared" si="20"/>
        <v>*</v>
      </c>
    </row>
    <row r="73" spans="1:52" x14ac:dyDescent="0.25">
      <c r="B73" s="64">
        <v>0.25</v>
      </c>
      <c r="C73" s="63" t="e">
        <f t="shared" si="17"/>
        <v>#N/A</v>
      </c>
      <c r="D73" s="63" t="e">
        <f t="shared" si="17"/>
        <v>#N/A</v>
      </c>
      <c r="E73" s="63" t="e">
        <f t="shared" si="17"/>
        <v>#N/A</v>
      </c>
      <c r="F73" s="63" t="e">
        <f t="shared" si="17"/>
        <v>#N/A</v>
      </c>
      <c r="G73" s="63" t="e">
        <f t="shared" si="17"/>
        <v>#N/A</v>
      </c>
      <c r="H73" s="63" t="e">
        <f t="shared" si="17"/>
        <v>#N/A</v>
      </c>
      <c r="I73" s="63" t="e">
        <f t="shared" si="17"/>
        <v>#N/A</v>
      </c>
      <c r="J73" s="63" t="e">
        <f t="shared" si="17"/>
        <v>#N/A</v>
      </c>
      <c r="K73" s="63" t="e">
        <f t="shared" si="17"/>
        <v>#N/A</v>
      </c>
      <c r="L73" s="63" t="e">
        <f t="shared" si="17"/>
        <v>#N/A</v>
      </c>
      <c r="M73" s="63" t="e">
        <f t="shared" si="17"/>
        <v>#N/A</v>
      </c>
      <c r="N73" s="63" t="e">
        <f t="shared" si="17"/>
        <v>#N/A</v>
      </c>
      <c r="O73" s="63" t="e">
        <f t="shared" si="17"/>
        <v>#N/A</v>
      </c>
      <c r="P73" s="63" t="e">
        <f t="shared" si="17"/>
        <v>#N/A</v>
      </c>
      <c r="Q73" s="63" t="e">
        <f t="shared" si="17"/>
        <v>#N/A</v>
      </c>
      <c r="R73" s="63" t="e">
        <f t="shared" si="17"/>
        <v>#N/A</v>
      </c>
      <c r="S73" s="63">
        <f t="shared" si="18"/>
        <v>92.417163600714574</v>
      </c>
      <c r="T73" s="63">
        <f t="shared" si="18"/>
        <v>92.642764333955938</v>
      </c>
      <c r="U73" s="63">
        <f t="shared" si="18"/>
        <v>92.866049537383958</v>
      </c>
      <c r="V73" s="63">
        <f t="shared" si="18"/>
        <v>93.087164771839852</v>
      </c>
      <c r="W73" s="63">
        <f t="shared" si="18"/>
        <v>93.306253345049299</v>
      </c>
      <c r="X73" s="63">
        <f t="shared" si="18"/>
        <v>93.523454454957701</v>
      </c>
      <c r="Y73" s="63">
        <f t="shared" si="18"/>
        <v>93.738901793488324</v>
      </c>
      <c r="Z73" s="63" t="str">
        <f t="shared" si="18"/>
        <v>*</v>
      </c>
      <c r="AA73" s="63" t="str">
        <f t="shared" si="18"/>
        <v>*</v>
      </c>
      <c r="AB73" s="63" t="str">
        <f t="shared" si="18"/>
        <v>*</v>
      </c>
      <c r="AC73" s="63" t="str">
        <f t="shared" si="18"/>
        <v>*</v>
      </c>
      <c r="AD73" s="63" t="str">
        <f t="shared" si="18"/>
        <v>*</v>
      </c>
      <c r="AE73" s="63" t="str">
        <f t="shared" si="18"/>
        <v>*</v>
      </c>
      <c r="AF73" s="63" t="str">
        <f t="shared" si="18"/>
        <v>*</v>
      </c>
      <c r="AG73" s="63" t="str">
        <f t="shared" si="18"/>
        <v>*</v>
      </c>
      <c r="AH73" s="63" t="str">
        <f t="shared" si="18"/>
        <v>*</v>
      </c>
      <c r="AI73" s="63" t="str">
        <f t="shared" si="19"/>
        <v>*</v>
      </c>
      <c r="AJ73" s="63" t="str">
        <f t="shared" si="19"/>
        <v>*</v>
      </c>
      <c r="AK73" s="63" t="str">
        <f t="shared" si="19"/>
        <v>*</v>
      </c>
      <c r="AL73" s="63" t="str">
        <f t="shared" si="19"/>
        <v>*</v>
      </c>
      <c r="AM73" s="63" t="str">
        <f t="shared" si="19"/>
        <v>*</v>
      </c>
      <c r="AN73" s="63" t="str">
        <f t="shared" si="19"/>
        <v>*</v>
      </c>
      <c r="AO73" s="63" t="str">
        <f t="shared" si="19"/>
        <v>*</v>
      </c>
      <c r="AP73" s="63" t="str">
        <f t="shared" si="19"/>
        <v>*</v>
      </c>
      <c r="AQ73" s="63" t="str">
        <f t="shared" si="19"/>
        <v>*</v>
      </c>
      <c r="AR73" s="63" t="str">
        <f t="shared" si="19"/>
        <v>*</v>
      </c>
      <c r="AS73" s="63" t="str">
        <f t="shared" si="19"/>
        <v>*</v>
      </c>
      <c r="AT73" s="63" t="str">
        <f t="shared" si="19"/>
        <v>*</v>
      </c>
      <c r="AU73" s="63" t="str">
        <f t="shared" si="19"/>
        <v>*</v>
      </c>
      <c r="AV73" s="63" t="str">
        <f t="shared" si="19"/>
        <v>*</v>
      </c>
      <c r="AW73" s="63" t="str">
        <f t="shared" si="19"/>
        <v>*</v>
      </c>
      <c r="AX73" s="63" t="str">
        <f t="shared" si="19"/>
        <v>*</v>
      </c>
      <c r="AY73" s="63" t="str">
        <f t="shared" si="20"/>
        <v>*</v>
      </c>
      <c r="AZ73" s="63" t="str">
        <f t="shared" si="20"/>
        <v>*</v>
      </c>
    </row>
    <row r="74" spans="1:52" x14ac:dyDescent="0.25">
      <c r="B74" s="65">
        <v>0.5</v>
      </c>
      <c r="C74" s="66" t="e">
        <f t="shared" si="17"/>
        <v>#N/A</v>
      </c>
      <c r="D74" s="66" t="e">
        <f t="shared" si="17"/>
        <v>#N/A</v>
      </c>
      <c r="E74" s="66" t="e">
        <f t="shared" si="17"/>
        <v>#N/A</v>
      </c>
      <c r="F74" s="66" t="e">
        <f t="shared" si="17"/>
        <v>#N/A</v>
      </c>
      <c r="G74" s="66" t="e">
        <f t="shared" si="17"/>
        <v>#N/A</v>
      </c>
      <c r="H74" s="66" t="e">
        <f t="shared" si="17"/>
        <v>#N/A</v>
      </c>
      <c r="I74" s="66" t="e">
        <f t="shared" si="17"/>
        <v>#N/A</v>
      </c>
      <c r="J74" s="66" t="e">
        <f t="shared" si="17"/>
        <v>#N/A</v>
      </c>
      <c r="K74" s="66" t="e">
        <f t="shared" si="17"/>
        <v>#N/A</v>
      </c>
      <c r="L74" s="66" t="e">
        <f t="shared" si="17"/>
        <v>#N/A</v>
      </c>
      <c r="M74" s="66" t="e">
        <f t="shared" si="17"/>
        <v>#N/A</v>
      </c>
      <c r="N74" s="66" t="e">
        <f t="shared" si="17"/>
        <v>#N/A</v>
      </c>
      <c r="O74" s="66" t="e">
        <f t="shared" si="17"/>
        <v>#N/A</v>
      </c>
      <c r="P74" s="66" t="e">
        <f t="shared" si="17"/>
        <v>#N/A</v>
      </c>
      <c r="Q74" s="66" t="e">
        <f t="shared" si="17"/>
        <v>#N/A</v>
      </c>
      <c r="R74" s="66" t="e">
        <f t="shared" si="17"/>
        <v>#N/A</v>
      </c>
      <c r="S74" s="66">
        <f t="shared" si="18"/>
        <v>93.697499999962758</v>
      </c>
      <c r="T74" s="66">
        <f t="shared" si="18"/>
        <v>93.949411764669719</v>
      </c>
      <c r="U74" s="66">
        <f t="shared" si="18"/>
        <v>94.20132352937668</v>
      </c>
      <c r="V74" s="66">
        <f t="shared" si="18"/>
        <v>94.453235294083697</v>
      </c>
      <c r="W74" s="66">
        <f t="shared" si="18"/>
        <v>94.705147058790658</v>
      </c>
      <c r="X74" s="66">
        <f t="shared" si="18"/>
        <v>94.957058823497619</v>
      </c>
      <c r="Y74" s="66">
        <f t="shared" si="18"/>
        <v>95.208970588204579</v>
      </c>
      <c r="Z74" s="66" t="str">
        <f t="shared" si="18"/>
        <v>*</v>
      </c>
      <c r="AA74" s="66" t="str">
        <f t="shared" si="18"/>
        <v>*</v>
      </c>
      <c r="AB74" s="66" t="str">
        <f t="shared" si="18"/>
        <v>*</v>
      </c>
      <c r="AC74" s="66" t="str">
        <f t="shared" si="18"/>
        <v>*</v>
      </c>
      <c r="AD74" s="66" t="str">
        <f t="shared" si="18"/>
        <v>*</v>
      </c>
      <c r="AE74" s="66" t="str">
        <f t="shared" si="18"/>
        <v>*</v>
      </c>
      <c r="AF74" s="66" t="str">
        <f t="shared" si="18"/>
        <v>*</v>
      </c>
      <c r="AG74" s="66" t="str">
        <f t="shared" si="18"/>
        <v>*</v>
      </c>
      <c r="AH74" s="66" t="str">
        <f t="shared" si="18"/>
        <v>*</v>
      </c>
      <c r="AI74" s="66" t="str">
        <f t="shared" si="19"/>
        <v>*</v>
      </c>
      <c r="AJ74" s="66" t="str">
        <f t="shared" si="19"/>
        <v>*</v>
      </c>
      <c r="AK74" s="66" t="str">
        <f t="shared" si="19"/>
        <v>*</v>
      </c>
      <c r="AL74" s="66" t="str">
        <f t="shared" si="19"/>
        <v>*</v>
      </c>
      <c r="AM74" s="66" t="str">
        <f t="shared" si="19"/>
        <v>*</v>
      </c>
      <c r="AN74" s="66" t="str">
        <f t="shared" si="19"/>
        <v>*</v>
      </c>
      <c r="AO74" s="66" t="str">
        <f t="shared" si="19"/>
        <v>*</v>
      </c>
      <c r="AP74" s="66" t="str">
        <f t="shared" si="19"/>
        <v>*</v>
      </c>
      <c r="AQ74" s="66" t="str">
        <f t="shared" si="19"/>
        <v>*</v>
      </c>
      <c r="AR74" s="66" t="str">
        <f t="shared" si="19"/>
        <v>*</v>
      </c>
      <c r="AS74" s="66" t="str">
        <f t="shared" si="19"/>
        <v>*</v>
      </c>
      <c r="AT74" s="66" t="str">
        <f t="shared" si="19"/>
        <v>*</v>
      </c>
      <c r="AU74" s="66" t="str">
        <f t="shared" si="19"/>
        <v>*</v>
      </c>
      <c r="AV74" s="66" t="str">
        <f t="shared" si="19"/>
        <v>*</v>
      </c>
      <c r="AW74" s="66" t="str">
        <f t="shared" si="19"/>
        <v>*</v>
      </c>
      <c r="AX74" s="66" t="str">
        <f t="shared" si="19"/>
        <v>*</v>
      </c>
      <c r="AY74" s="66" t="str">
        <f t="shared" si="20"/>
        <v>*</v>
      </c>
      <c r="AZ74" s="66" t="str">
        <f t="shared" si="20"/>
        <v>*</v>
      </c>
    </row>
    <row r="75" spans="1:52" x14ac:dyDescent="0.25">
      <c r="B75" s="64">
        <v>0.75</v>
      </c>
      <c r="C75" s="63" t="e">
        <f t="shared" si="17"/>
        <v>#N/A</v>
      </c>
      <c r="D75" s="63" t="e">
        <f t="shared" si="17"/>
        <v>#N/A</v>
      </c>
      <c r="E75" s="63" t="e">
        <f t="shared" si="17"/>
        <v>#N/A</v>
      </c>
      <c r="F75" s="63" t="e">
        <f t="shared" si="17"/>
        <v>#N/A</v>
      </c>
      <c r="G75" s="63" t="e">
        <f t="shared" si="17"/>
        <v>#N/A</v>
      </c>
      <c r="H75" s="63" t="e">
        <f t="shared" si="17"/>
        <v>#N/A</v>
      </c>
      <c r="I75" s="63" t="e">
        <f t="shared" si="17"/>
        <v>#N/A</v>
      </c>
      <c r="J75" s="63" t="e">
        <f t="shared" si="17"/>
        <v>#N/A</v>
      </c>
      <c r="K75" s="63" t="e">
        <f t="shared" si="17"/>
        <v>#N/A</v>
      </c>
      <c r="L75" s="63" t="e">
        <f t="shared" si="17"/>
        <v>#N/A</v>
      </c>
      <c r="M75" s="63" t="e">
        <f t="shared" si="17"/>
        <v>#N/A</v>
      </c>
      <c r="N75" s="63" t="e">
        <f t="shared" si="17"/>
        <v>#N/A</v>
      </c>
      <c r="O75" s="63" t="e">
        <f t="shared" si="17"/>
        <v>#N/A</v>
      </c>
      <c r="P75" s="63" t="e">
        <f t="shared" si="17"/>
        <v>#N/A</v>
      </c>
      <c r="Q75" s="63" t="e">
        <f t="shared" si="17"/>
        <v>#N/A</v>
      </c>
      <c r="R75" s="63" t="e">
        <f t="shared" si="17"/>
        <v>#N/A</v>
      </c>
      <c r="S75" s="63">
        <f t="shared" si="18"/>
        <v>94.977836399210943</v>
      </c>
      <c r="T75" s="63">
        <f t="shared" si="18"/>
        <v>95.2560591953835</v>
      </c>
      <c r="U75" s="63">
        <f t="shared" si="18"/>
        <v>95.536597521369401</v>
      </c>
      <c r="V75" s="63">
        <f t="shared" si="18"/>
        <v>95.819305816327542</v>
      </c>
      <c r="W75" s="63">
        <f t="shared" si="18"/>
        <v>96.104040772532016</v>
      </c>
      <c r="X75" s="63">
        <f t="shared" si="18"/>
        <v>96.390663192037536</v>
      </c>
      <c r="Y75" s="63">
        <f t="shared" si="18"/>
        <v>96.679039382920834</v>
      </c>
      <c r="Z75" s="63" t="str">
        <f t="shared" si="18"/>
        <v>*</v>
      </c>
      <c r="AA75" s="63" t="str">
        <f t="shared" si="18"/>
        <v>*</v>
      </c>
      <c r="AB75" s="63" t="str">
        <f t="shared" si="18"/>
        <v>*</v>
      </c>
      <c r="AC75" s="63" t="str">
        <f t="shared" si="18"/>
        <v>*</v>
      </c>
      <c r="AD75" s="63" t="str">
        <f t="shared" si="18"/>
        <v>*</v>
      </c>
      <c r="AE75" s="63" t="str">
        <f t="shared" si="18"/>
        <v>*</v>
      </c>
      <c r="AF75" s="63" t="str">
        <f t="shared" si="18"/>
        <v>*</v>
      </c>
      <c r="AG75" s="63" t="str">
        <f t="shared" si="18"/>
        <v>*</v>
      </c>
      <c r="AH75" s="63" t="str">
        <f t="shared" si="18"/>
        <v>*</v>
      </c>
      <c r="AI75" s="63" t="str">
        <f t="shared" si="19"/>
        <v>*</v>
      </c>
      <c r="AJ75" s="63" t="str">
        <f t="shared" si="19"/>
        <v>*</v>
      </c>
      <c r="AK75" s="63" t="str">
        <f t="shared" si="19"/>
        <v>*</v>
      </c>
      <c r="AL75" s="63" t="str">
        <f t="shared" si="19"/>
        <v>*</v>
      </c>
      <c r="AM75" s="63" t="str">
        <f t="shared" si="19"/>
        <v>*</v>
      </c>
      <c r="AN75" s="63" t="str">
        <f t="shared" si="19"/>
        <v>*</v>
      </c>
      <c r="AO75" s="63" t="str">
        <f t="shared" si="19"/>
        <v>*</v>
      </c>
      <c r="AP75" s="63" t="str">
        <f t="shared" si="19"/>
        <v>*</v>
      </c>
      <c r="AQ75" s="63" t="str">
        <f t="shared" si="19"/>
        <v>*</v>
      </c>
      <c r="AR75" s="63" t="str">
        <f t="shared" si="19"/>
        <v>*</v>
      </c>
      <c r="AS75" s="63" t="str">
        <f t="shared" si="19"/>
        <v>*</v>
      </c>
      <c r="AT75" s="63" t="str">
        <f t="shared" si="19"/>
        <v>*</v>
      </c>
      <c r="AU75" s="63" t="str">
        <f t="shared" si="19"/>
        <v>*</v>
      </c>
      <c r="AV75" s="63" t="str">
        <f t="shared" si="19"/>
        <v>*</v>
      </c>
      <c r="AW75" s="63" t="str">
        <f t="shared" si="19"/>
        <v>*</v>
      </c>
      <c r="AX75" s="63" t="str">
        <f t="shared" si="19"/>
        <v>*</v>
      </c>
      <c r="AY75" s="63" t="str">
        <f t="shared" si="20"/>
        <v>*</v>
      </c>
      <c r="AZ75" s="63" t="str">
        <f t="shared" si="20"/>
        <v>*</v>
      </c>
    </row>
    <row r="76" spans="1:52" x14ac:dyDescent="0.25">
      <c r="B76" s="64">
        <v>0.95</v>
      </c>
      <c r="C76" s="63" t="e">
        <f t="shared" si="17"/>
        <v>#N/A</v>
      </c>
      <c r="D76" s="63" t="e">
        <f t="shared" si="17"/>
        <v>#N/A</v>
      </c>
      <c r="E76" s="63" t="e">
        <f t="shared" si="17"/>
        <v>#N/A</v>
      </c>
      <c r="F76" s="63" t="e">
        <f t="shared" si="17"/>
        <v>#N/A</v>
      </c>
      <c r="G76" s="63" t="e">
        <f t="shared" si="17"/>
        <v>#N/A</v>
      </c>
      <c r="H76" s="63" t="e">
        <f t="shared" si="17"/>
        <v>#N/A</v>
      </c>
      <c r="I76" s="63" t="e">
        <f t="shared" si="17"/>
        <v>#N/A</v>
      </c>
      <c r="J76" s="63" t="e">
        <f t="shared" si="17"/>
        <v>#N/A</v>
      </c>
      <c r="K76" s="63" t="e">
        <f t="shared" si="17"/>
        <v>#N/A</v>
      </c>
      <c r="L76" s="63" t="e">
        <f t="shared" si="17"/>
        <v>#N/A</v>
      </c>
      <c r="M76" s="63" t="e">
        <f t="shared" si="17"/>
        <v>#N/A</v>
      </c>
      <c r="N76" s="63" t="e">
        <f t="shared" si="17"/>
        <v>#N/A</v>
      </c>
      <c r="O76" s="63" t="e">
        <f t="shared" si="17"/>
        <v>#N/A</v>
      </c>
      <c r="P76" s="63" t="e">
        <f t="shared" si="17"/>
        <v>#N/A</v>
      </c>
      <c r="Q76" s="63" t="e">
        <f t="shared" si="17"/>
        <v>#N/A</v>
      </c>
      <c r="R76" s="63" t="e">
        <f t="shared" si="17"/>
        <v>#N/A</v>
      </c>
      <c r="S76" s="63">
        <f t="shared" si="18"/>
        <v>96.954308037057757</v>
      </c>
      <c r="T76" s="63">
        <f t="shared" si="18"/>
        <v>97.273147508257907</v>
      </c>
      <c r="U76" s="63">
        <f t="shared" si="18"/>
        <v>97.597877022192634</v>
      </c>
      <c r="V76" s="63">
        <f t="shared" si="18"/>
        <v>97.928126313892861</v>
      </c>
      <c r="W76" s="63">
        <f t="shared" si="18"/>
        <v>98.263530849667617</v>
      </c>
      <c r="X76" s="63">
        <f t="shared" si="18"/>
        <v>98.60373654992712</v>
      </c>
      <c r="Y76" s="63">
        <f t="shared" si="18"/>
        <v>98.948403340820079</v>
      </c>
      <c r="Z76" s="63" t="str">
        <f t="shared" si="18"/>
        <v>*</v>
      </c>
      <c r="AA76" s="63" t="str">
        <f t="shared" si="18"/>
        <v>*</v>
      </c>
      <c r="AB76" s="63" t="str">
        <f t="shared" si="18"/>
        <v>*</v>
      </c>
      <c r="AC76" s="63" t="str">
        <f t="shared" si="18"/>
        <v>*</v>
      </c>
      <c r="AD76" s="63" t="str">
        <f t="shared" si="18"/>
        <v>*</v>
      </c>
      <c r="AE76" s="63" t="str">
        <f t="shared" si="18"/>
        <v>*</v>
      </c>
      <c r="AF76" s="63" t="str">
        <f t="shared" si="18"/>
        <v>*</v>
      </c>
      <c r="AG76" s="63" t="str">
        <f t="shared" si="18"/>
        <v>*</v>
      </c>
      <c r="AH76" s="63" t="str">
        <f t="shared" si="18"/>
        <v>*</v>
      </c>
      <c r="AI76" s="63" t="str">
        <f t="shared" si="19"/>
        <v>*</v>
      </c>
      <c r="AJ76" s="63" t="str">
        <f t="shared" si="19"/>
        <v>*</v>
      </c>
      <c r="AK76" s="63" t="str">
        <f t="shared" si="19"/>
        <v>*</v>
      </c>
      <c r="AL76" s="63" t="str">
        <f t="shared" si="19"/>
        <v>*</v>
      </c>
      <c r="AM76" s="63" t="str">
        <f t="shared" si="19"/>
        <v>*</v>
      </c>
      <c r="AN76" s="63" t="str">
        <f t="shared" si="19"/>
        <v>*</v>
      </c>
      <c r="AO76" s="63" t="str">
        <f t="shared" si="19"/>
        <v>*</v>
      </c>
      <c r="AP76" s="63" t="str">
        <f t="shared" si="19"/>
        <v>*</v>
      </c>
      <c r="AQ76" s="63" t="str">
        <f t="shared" si="19"/>
        <v>*</v>
      </c>
      <c r="AR76" s="63" t="str">
        <f t="shared" si="19"/>
        <v>*</v>
      </c>
      <c r="AS76" s="63" t="str">
        <f t="shared" si="19"/>
        <v>*</v>
      </c>
      <c r="AT76" s="63" t="str">
        <f t="shared" si="19"/>
        <v>*</v>
      </c>
      <c r="AU76" s="63" t="str">
        <f t="shared" si="19"/>
        <v>*</v>
      </c>
      <c r="AV76" s="63" t="str">
        <f t="shared" si="19"/>
        <v>*</v>
      </c>
      <c r="AW76" s="63" t="str">
        <f t="shared" si="19"/>
        <v>*</v>
      </c>
      <c r="AX76" s="63" t="str">
        <f t="shared" si="19"/>
        <v>*</v>
      </c>
      <c r="AY76" s="63" t="str">
        <f t="shared" si="20"/>
        <v>*</v>
      </c>
      <c r="AZ76" s="63" t="str">
        <f t="shared" si="20"/>
        <v>*</v>
      </c>
    </row>
    <row r="77" spans="1:52" x14ac:dyDescent="0.25">
      <c r="B77" s="64">
        <v>0.97499999999999998</v>
      </c>
      <c r="C77" s="63" t="e">
        <f t="shared" si="17"/>
        <v>#N/A</v>
      </c>
      <c r="D77" s="63" t="e">
        <f t="shared" si="17"/>
        <v>#N/A</v>
      </c>
      <c r="E77" s="63" t="e">
        <f t="shared" si="17"/>
        <v>#N/A</v>
      </c>
      <c r="F77" s="63" t="e">
        <f t="shared" si="17"/>
        <v>#N/A</v>
      </c>
      <c r="G77" s="63" t="e">
        <f t="shared" si="17"/>
        <v>#N/A</v>
      </c>
      <c r="H77" s="63" t="e">
        <f t="shared" si="17"/>
        <v>#N/A</v>
      </c>
      <c r="I77" s="63" t="e">
        <f t="shared" si="17"/>
        <v>#N/A</v>
      </c>
      <c r="J77" s="63" t="e">
        <f t="shared" si="17"/>
        <v>#N/A</v>
      </c>
      <c r="K77" s="63" t="e">
        <f t="shared" si="17"/>
        <v>#N/A</v>
      </c>
      <c r="L77" s="63" t="e">
        <f t="shared" si="17"/>
        <v>#N/A</v>
      </c>
      <c r="M77" s="63" t="e">
        <f t="shared" si="17"/>
        <v>#N/A</v>
      </c>
      <c r="N77" s="63" t="e">
        <f t="shared" si="17"/>
        <v>#N/A</v>
      </c>
      <c r="O77" s="63" t="e">
        <f t="shared" si="17"/>
        <v>#N/A</v>
      </c>
      <c r="P77" s="63" t="e">
        <f t="shared" si="17"/>
        <v>#N/A</v>
      </c>
      <c r="Q77" s="63" t="e">
        <f t="shared" si="17"/>
        <v>#N/A</v>
      </c>
      <c r="R77" s="63" t="e">
        <f t="shared" si="17"/>
        <v>#N/A</v>
      </c>
      <c r="S77" s="63">
        <f t="shared" si="18"/>
        <v>97.6633878814811</v>
      </c>
      <c r="T77" s="63">
        <f t="shared" si="18"/>
        <v>97.996799009090608</v>
      </c>
      <c r="U77" s="63">
        <f t="shared" si="18"/>
        <v>98.337382573281161</v>
      </c>
      <c r="V77" s="63">
        <f t="shared" si="18"/>
        <v>98.684687694130716</v>
      </c>
      <c r="W77" s="63">
        <f t="shared" si="18"/>
        <v>99.038270470822624</v>
      </c>
      <c r="X77" s="63">
        <f t="shared" si="18"/>
        <v>99.397699732732676</v>
      </c>
      <c r="Y77" s="63">
        <f t="shared" si="18"/>
        <v>99.762561364337259</v>
      </c>
      <c r="Z77" s="63" t="str">
        <f t="shared" si="18"/>
        <v>*</v>
      </c>
      <c r="AA77" s="63" t="str">
        <f t="shared" si="18"/>
        <v>*</v>
      </c>
      <c r="AB77" s="63" t="str">
        <f t="shared" si="18"/>
        <v>*</v>
      </c>
      <c r="AC77" s="63" t="str">
        <f t="shared" si="18"/>
        <v>*</v>
      </c>
      <c r="AD77" s="63" t="str">
        <f t="shared" si="18"/>
        <v>*</v>
      </c>
      <c r="AE77" s="63" t="str">
        <f t="shared" si="18"/>
        <v>*</v>
      </c>
      <c r="AF77" s="63" t="str">
        <f t="shared" si="18"/>
        <v>*</v>
      </c>
      <c r="AG77" s="63" t="str">
        <f t="shared" si="18"/>
        <v>*</v>
      </c>
      <c r="AH77" s="63" t="str">
        <f t="shared" si="18"/>
        <v>*</v>
      </c>
      <c r="AI77" s="63" t="str">
        <f t="shared" si="19"/>
        <v>*</v>
      </c>
      <c r="AJ77" s="63" t="str">
        <f t="shared" si="19"/>
        <v>*</v>
      </c>
      <c r="AK77" s="63" t="str">
        <f t="shared" si="19"/>
        <v>*</v>
      </c>
      <c r="AL77" s="63" t="str">
        <f t="shared" si="19"/>
        <v>*</v>
      </c>
      <c r="AM77" s="63" t="str">
        <f t="shared" si="19"/>
        <v>*</v>
      </c>
      <c r="AN77" s="63" t="str">
        <f t="shared" si="19"/>
        <v>*</v>
      </c>
      <c r="AO77" s="63" t="str">
        <f t="shared" si="19"/>
        <v>*</v>
      </c>
      <c r="AP77" s="63" t="str">
        <f t="shared" si="19"/>
        <v>*</v>
      </c>
      <c r="AQ77" s="63" t="str">
        <f t="shared" si="19"/>
        <v>*</v>
      </c>
      <c r="AR77" s="63" t="str">
        <f t="shared" si="19"/>
        <v>*</v>
      </c>
      <c r="AS77" s="63" t="str">
        <f t="shared" si="19"/>
        <v>*</v>
      </c>
      <c r="AT77" s="63" t="str">
        <f t="shared" si="19"/>
        <v>*</v>
      </c>
      <c r="AU77" s="63" t="str">
        <f t="shared" si="19"/>
        <v>*</v>
      </c>
      <c r="AV77" s="63" t="str">
        <f t="shared" si="19"/>
        <v>*</v>
      </c>
      <c r="AW77" s="63" t="str">
        <f t="shared" si="19"/>
        <v>*</v>
      </c>
      <c r="AX77" s="63" t="str">
        <f t="shared" si="19"/>
        <v>*</v>
      </c>
      <c r="AY77" s="63" t="str">
        <f t="shared" si="20"/>
        <v>*</v>
      </c>
      <c r="AZ77" s="63" t="str">
        <f t="shared" si="20"/>
        <v>*</v>
      </c>
    </row>
    <row r="78" spans="1:52" x14ac:dyDescent="0.25">
      <c r="B78" s="67"/>
      <c r="C78" s="63"/>
      <c r="D78" s="63"/>
      <c r="E78" s="63"/>
      <c r="F78" s="63"/>
      <c r="G78" s="63"/>
      <c r="H78" s="63"/>
      <c r="I78" s="63"/>
      <c r="J78" s="63"/>
      <c r="K78" s="63"/>
      <c r="L78" s="63"/>
      <c r="M78" s="63"/>
      <c r="N78" s="63"/>
      <c r="O78" s="63"/>
      <c r="P78" s="63"/>
      <c r="Q78" s="63"/>
      <c r="R78" s="63"/>
      <c r="S78" s="63"/>
      <c r="T78" s="63"/>
      <c r="U78" s="63"/>
      <c r="V78" s="63"/>
      <c r="W78" s="63"/>
      <c r="X78" s="63"/>
      <c r="Y78" s="63"/>
      <c r="Z78" s="63"/>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row>
    <row r="79" spans="1:52" x14ac:dyDescent="0.25">
      <c r="A79" s="26" t="s">
        <v>27</v>
      </c>
      <c r="B79" s="59"/>
      <c r="C79" s="61"/>
      <c r="D79" s="61"/>
      <c r="E79" s="61"/>
      <c r="F79" s="61"/>
      <c r="G79" s="61"/>
      <c r="H79" s="61"/>
      <c r="I79" s="61"/>
      <c r="J79" s="61"/>
      <c r="K79" s="61"/>
      <c r="L79" s="61"/>
      <c r="M79" s="61"/>
      <c r="N79" s="61"/>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row>
    <row r="80" spans="1:52" x14ac:dyDescent="0.25">
      <c r="A80" s="26"/>
      <c r="B80" s="68">
        <v>0.1</v>
      </c>
      <c r="C80" s="63" t="e">
        <f t="shared" ref="C80:R86" si="21">IF(C$64&lt;&gt;"*", NA(), IF(C$65&lt;&gt;"*", C$65+IF($B$10="Increase desired", _xlfn.T.INV(1-$B80, $C$113-2), _xlfn.T.INV($B80, $C$113-2))*C$68, "*"))</f>
        <v>#N/A</v>
      </c>
      <c r="D80" s="63" t="e">
        <f t="shared" si="21"/>
        <v>#N/A</v>
      </c>
      <c r="E80" s="63" t="e">
        <f t="shared" si="21"/>
        <v>#N/A</v>
      </c>
      <c r="F80" s="63" t="e">
        <f t="shared" si="21"/>
        <v>#N/A</v>
      </c>
      <c r="G80" s="63" t="e">
        <f t="shared" si="21"/>
        <v>#N/A</v>
      </c>
      <c r="H80" s="63" t="e">
        <f t="shared" si="21"/>
        <v>#N/A</v>
      </c>
      <c r="I80" s="63" t="e">
        <f t="shared" si="21"/>
        <v>#N/A</v>
      </c>
      <c r="J80" s="63" t="e">
        <f t="shared" si="21"/>
        <v>#N/A</v>
      </c>
      <c r="K80" s="63" t="e">
        <f t="shared" si="21"/>
        <v>#N/A</v>
      </c>
      <c r="L80" s="63" t="e">
        <f t="shared" si="21"/>
        <v>#N/A</v>
      </c>
      <c r="M80" s="63" t="e">
        <f t="shared" si="21"/>
        <v>#N/A</v>
      </c>
      <c r="N80" s="63" t="e">
        <f t="shared" si="21"/>
        <v>#N/A</v>
      </c>
      <c r="O80" s="63" t="e">
        <f t="shared" si="21"/>
        <v>#N/A</v>
      </c>
      <c r="P80" s="63" t="e">
        <f t="shared" si="21"/>
        <v>#N/A</v>
      </c>
      <c r="Q80" s="63" t="e">
        <f t="shared" si="21"/>
        <v>#N/A</v>
      </c>
      <c r="R80" s="63" t="e">
        <f t="shared" si="21"/>
        <v>#N/A</v>
      </c>
      <c r="S80" s="63">
        <f t="shared" ref="S80:AH86" si="22">IF(S$64&lt;&gt;"*", NA(), IF(S$65&lt;&gt;"*", S$65+IF($B$10="Increase desired", _xlfn.T.INV(1-$B80, $C$113-2), _xlfn.T.INV($B80, $C$113-2))*S$68, "*"))</f>
        <v>96.184572347237705</v>
      </c>
      <c r="T80" s="63">
        <f t="shared" si="22"/>
        <v>96.487593678793502</v>
      </c>
      <c r="U80" s="63">
        <f t="shared" si="22"/>
        <v>96.79511296117802</v>
      </c>
      <c r="V80" s="63">
        <f t="shared" si="22"/>
        <v>97.106847440309593</v>
      </c>
      <c r="W80" s="63">
        <f t="shared" si="22"/>
        <v>97.42251873881618</v>
      </c>
      <c r="X80" s="63">
        <f t="shared" si="22"/>
        <v>97.741856462635141</v>
      </c>
      <c r="Y80" s="63">
        <f t="shared" si="22"/>
        <v>98.064600913232823</v>
      </c>
      <c r="Z80" s="63" t="str">
        <f t="shared" si="22"/>
        <v>*</v>
      </c>
      <c r="AA80" s="63" t="str">
        <f t="shared" si="22"/>
        <v>*</v>
      </c>
      <c r="AB80" s="63" t="str">
        <f t="shared" si="22"/>
        <v>*</v>
      </c>
      <c r="AC80" s="63" t="str">
        <f t="shared" si="22"/>
        <v>*</v>
      </c>
      <c r="AD80" s="63" t="str">
        <f t="shared" si="22"/>
        <v>*</v>
      </c>
      <c r="AE80" s="63" t="str">
        <f t="shared" si="22"/>
        <v>*</v>
      </c>
      <c r="AF80" s="63" t="str">
        <f t="shared" si="22"/>
        <v>*</v>
      </c>
      <c r="AG80" s="63" t="str">
        <f t="shared" si="22"/>
        <v>*</v>
      </c>
      <c r="AH80" s="63" t="str">
        <f t="shared" si="22"/>
        <v>*</v>
      </c>
      <c r="AI80" s="63" t="str">
        <f t="shared" ref="AI80:AX86" si="23">IF(AI$64&lt;&gt;"*", NA(), IF(AI$65&lt;&gt;"*", AI$65+IF($B$10="Increase desired", _xlfn.T.INV(1-$B80, $C$113-2), _xlfn.T.INV($B80, $C$113-2))*AI$68, "*"))</f>
        <v>*</v>
      </c>
      <c r="AJ80" s="63" t="str">
        <f t="shared" si="23"/>
        <v>*</v>
      </c>
      <c r="AK80" s="63" t="str">
        <f t="shared" si="23"/>
        <v>*</v>
      </c>
      <c r="AL80" s="63" t="str">
        <f t="shared" si="23"/>
        <v>*</v>
      </c>
      <c r="AM80" s="63" t="str">
        <f t="shared" si="23"/>
        <v>*</v>
      </c>
      <c r="AN80" s="63" t="str">
        <f t="shared" si="23"/>
        <v>*</v>
      </c>
      <c r="AO80" s="63" t="str">
        <f t="shared" si="23"/>
        <v>*</v>
      </c>
      <c r="AP80" s="63" t="str">
        <f t="shared" si="23"/>
        <v>*</v>
      </c>
      <c r="AQ80" s="63" t="str">
        <f t="shared" si="23"/>
        <v>*</v>
      </c>
      <c r="AR80" s="63" t="str">
        <f t="shared" si="23"/>
        <v>*</v>
      </c>
      <c r="AS80" s="63" t="str">
        <f t="shared" si="23"/>
        <v>*</v>
      </c>
      <c r="AT80" s="63" t="str">
        <f t="shared" si="23"/>
        <v>*</v>
      </c>
      <c r="AU80" s="63" t="str">
        <f t="shared" si="23"/>
        <v>*</v>
      </c>
      <c r="AV80" s="63" t="str">
        <f t="shared" si="23"/>
        <v>*</v>
      </c>
      <c r="AW80" s="63" t="str">
        <f t="shared" si="23"/>
        <v>*</v>
      </c>
      <c r="AX80" s="63" t="str">
        <f t="shared" si="23"/>
        <v>*</v>
      </c>
      <c r="AY80" s="63" t="str">
        <f t="shared" ref="AY80:AZ86" si="24">IF(AY$64&lt;&gt;"*", NA(), IF(AY$65&lt;&gt;"*", AY$65+IF($B$10="Increase desired", _xlfn.T.INV(1-$B80, $C$113-2), _xlfn.T.INV($B80, $C$113-2))*AY$68, "*"))</f>
        <v>*</v>
      </c>
      <c r="AZ80" s="63" t="str">
        <f t="shared" si="24"/>
        <v>*</v>
      </c>
    </row>
    <row r="81" spans="1:52" x14ac:dyDescent="0.25">
      <c r="B81" s="68">
        <v>0.25</v>
      </c>
      <c r="C81" s="63" t="e">
        <f t="shared" si="21"/>
        <v>#N/A</v>
      </c>
      <c r="D81" s="63" t="e">
        <f t="shared" si="21"/>
        <v>#N/A</v>
      </c>
      <c r="E81" s="63" t="e">
        <f t="shared" si="21"/>
        <v>#N/A</v>
      </c>
      <c r="F81" s="63" t="e">
        <f t="shared" si="21"/>
        <v>#N/A</v>
      </c>
      <c r="G81" s="63" t="e">
        <f t="shared" si="21"/>
        <v>#N/A</v>
      </c>
      <c r="H81" s="63" t="e">
        <f t="shared" si="21"/>
        <v>#N/A</v>
      </c>
      <c r="I81" s="63" t="e">
        <f t="shared" si="21"/>
        <v>#N/A</v>
      </c>
      <c r="J81" s="63" t="e">
        <f t="shared" si="21"/>
        <v>#N/A</v>
      </c>
      <c r="K81" s="63" t="e">
        <f t="shared" si="21"/>
        <v>#N/A</v>
      </c>
      <c r="L81" s="63" t="e">
        <f t="shared" si="21"/>
        <v>#N/A</v>
      </c>
      <c r="M81" s="63" t="e">
        <f t="shared" si="21"/>
        <v>#N/A</v>
      </c>
      <c r="N81" s="63" t="e">
        <f t="shared" si="21"/>
        <v>#N/A</v>
      </c>
      <c r="O81" s="63" t="e">
        <f t="shared" si="21"/>
        <v>#N/A</v>
      </c>
      <c r="P81" s="63" t="e">
        <f t="shared" si="21"/>
        <v>#N/A</v>
      </c>
      <c r="Q81" s="63" t="e">
        <f t="shared" si="21"/>
        <v>#N/A</v>
      </c>
      <c r="R81" s="63" t="e">
        <f t="shared" si="21"/>
        <v>#N/A</v>
      </c>
      <c r="S81" s="63">
        <f t="shared" si="22"/>
        <v>94.977836399210943</v>
      </c>
      <c r="T81" s="63">
        <f t="shared" si="22"/>
        <v>95.2560591953835</v>
      </c>
      <c r="U81" s="63">
        <f t="shared" si="22"/>
        <v>95.536597521369401</v>
      </c>
      <c r="V81" s="63">
        <f t="shared" si="22"/>
        <v>95.819305816327542</v>
      </c>
      <c r="W81" s="63">
        <f t="shared" si="22"/>
        <v>96.104040772532016</v>
      </c>
      <c r="X81" s="63">
        <f t="shared" si="22"/>
        <v>96.390663192037536</v>
      </c>
      <c r="Y81" s="63">
        <f t="shared" si="22"/>
        <v>96.679039382920834</v>
      </c>
      <c r="Z81" s="63" t="str">
        <f t="shared" si="22"/>
        <v>*</v>
      </c>
      <c r="AA81" s="63" t="str">
        <f t="shared" si="22"/>
        <v>*</v>
      </c>
      <c r="AB81" s="63" t="str">
        <f t="shared" si="22"/>
        <v>*</v>
      </c>
      <c r="AC81" s="63" t="str">
        <f t="shared" si="22"/>
        <v>*</v>
      </c>
      <c r="AD81" s="63" t="str">
        <f t="shared" si="22"/>
        <v>*</v>
      </c>
      <c r="AE81" s="63" t="str">
        <f t="shared" si="22"/>
        <v>*</v>
      </c>
      <c r="AF81" s="63" t="str">
        <f t="shared" si="22"/>
        <v>*</v>
      </c>
      <c r="AG81" s="63" t="str">
        <f t="shared" si="22"/>
        <v>*</v>
      </c>
      <c r="AH81" s="63" t="str">
        <f t="shared" si="22"/>
        <v>*</v>
      </c>
      <c r="AI81" s="63" t="str">
        <f t="shared" si="23"/>
        <v>*</v>
      </c>
      <c r="AJ81" s="63" t="str">
        <f t="shared" si="23"/>
        <v>*</v>
      </c>
      <c r="AK81" s="63" t="str">
        <f t="shared" si="23"/>
        <v>*</v>
      </c>
      <c r="AL81" s="63" t="str">
        <f t="shared" si="23"/>
        <v>*</v>
      </c>
      <c r="AM81" s="63" t="str">
        <f t="shared" si="23"/>
        <v>*</v>
      </c>
      <c r="AN81" s="63" t="str">
        <f t="shared" si="23"/>
        <v>*</v>
      </c>
      <c r="AO81" s="63" t="str">
        <f t="shared" si="23"/>
        <v>*</v>
      </c>
      <c r="AP81" s="63" t="str">
        <f t="shared" si="23"/>
        <v>*</v>
      </c>
      <c r="AQ81" s="63" t="str">
        <f t="shared" si="23"/>
        <v>*</v>
      </c>
      <c r="AR81" s="63" t="str">
        <f t="shared" si="23"/>
        <v>*</v>
      </c>
      <c r="AS81" s="63" t="str">
        <f t="shared" si="23"/>
        <v>*</v>
      </c>
      <c r="AT81" s="63" t="str">
        <f t="shared" si="23"/>
        <v>*</v>
      </c>
      <c r="AU81" s="63" t="str">
        <f t="shared" si="23"/>
        <v>*</v>
      </c>
      <c r="AV81" s="63" t="str">
        <f t="shared" si="23"/>
        <v>*</v>
      </c>
      <c r="AW81" s="63" t="str">
        <f t="shared" si="23"/>
        <v>*</v>
      </c>
      <c r="AX81" s="63" t="str">
        <f t="shared" si="23"/>
        <v>*</v>
      </c>
      <c r="AY81" s="63" t="str">
        <f t="shared" si="24"/>
        <v>*</v>
      </c>
      <c r="AZ81" s="63" t="str">
        <f t="shared" si="24"/>
        <v>*</v>
      </c>
    </row>
    <row r="82" spans="1:52" x14ac:dyDescent="0.25">
      <c r="B82" s="68">
        <v>0.33</v>
      </c>
      <c r="C82" s="63" t="e">
        <f t="shared" si="21"/>
        <v>#N/A</v>
      </c>
      <c r="D82" s="63" t="e">
        <f t="shared" si="21"/>
        <v>#N/A</v>
      </c>
      <c r="E82" s="63" t="e">
        <f t="shared" si="21"/>
        <v>#N/A</v>
      </c>
      <c r="F82" s="63" t="e">
        <f t="shared" si="21"/>
        <v>#N/A</v>
      </c>
      <c r="G82" s="63" t="e">
        <f t="shared" si="21"/>
        <v>#N/A</v>
      </c>
      <c r="H82" s="63" t="e">
        <f t="shared" si="21"/>
        <v>#N/A</v>
      </c>
      <c r="I82" s="63" t="e">
        <f t="shared" si="21"/>
        <v>#N/A</v>
      </c>
      <c r="J82" s="63" t="e">
        <f t="shared" si="21"/>
        <v>#N/A</v>
      </c>
      <c r="K82" s="63" t="e">
        <f t="shared" si="21"/>
        <v>#N/A</v>
      </c>
      <c r="L82" s="63" t="e">
        <f t="shared" si="21"/>
        <v>#N/A</v>
      </c>
      <c r="M82" s="63" t="e">
        <f t="shared" si="21"/>
        <v>#N/A</v>
      </c>
      <c r="N82" s="63" t="e">
        <f t="shared" si="21"/>
        <v>#N/A</v>
      </c>
      <c r="O82" s="63" t="e">
        <f t="shared" si="21"/>
        <v>#N/A</v>
      </c>
      <c r="P82" s="63" t="e">
        <f t="shared" si="21"/>
        <v>#N/A</v>
      </c>
      <c r="Q82" s="63" t="e">
        <f t="shared" si="21"/>
        <v>#N/A</v>
      </c>
      <c r="R82" s="63" t="e">
        <f t="shared" si="21"/>
        <v>#N/A</v>
      </c>
      <c r="S82" s="63">
        <f t="shared" si="22"/>
        <v>94.528535461162335</v>
      </c>
      <c r="T82" s="63">
        <f t="shared" si="22"/>
        <v>94.797525081487152</v>
      </c>
      <c r="U82" s="63">
        <f t="shared" si="22"/>
        <v>95.068017656338199</v>
      </c>
      <c r="V82" s="63">
        <f t="shared" si="22"/>
        <v>95.339918705686046</v>
      </c>
      <c r="W82" s="63">
        <f t="shared" si="22"/>
        <v>95.613135211943899</v>
      </c>
      <c r="X82" s="63">
        <f t="shared" si="22"/>
        <v>95.887576825084437</v>
      </c>
      <c r="Y82" s="63">
        <f t="shared" si="22"/>
        <v>96.163156768906376</v>
      </c>
      <c r="Z82" s="63" t="str">
        <f t="shared" si="22"/>
        <v>*</v>
      </c>
      <c r="AA82" s="63" t="str">
        <f t="shared" si="22"/>
        <v>*</v>
      </c>
      <c r="AB82" s="63" t="str">
        <f t="shared" si="22"/>
        <v>*</v>
      </c>
      <c r="AC82" s="63" t="str">
        <f t="shared" si="22"/>
        <v>*</v>
      </c>
      <c r="AD82" s="63" t="str">
        <f t="shared" si="22"/>
        <v>*</v>
      </c>
      <c r="AE82" s="63" t="str">
        <f t="shared" si="22"/>
        <v>*</v>
      </c>
      <c r="AF82" s="63" t="str">
        <f t="shared" si="22"/>
        <v>*</v>
      </c>
      <c r="AG82" s="63" t="str">
        <f t="shared" si="22"/>
        <v>*</v>
      </c>
      <c r="AH82" s="63" t="str">
        <f t="shared" si="22"/>
        <v>*</v>
      </c>
      <c r="AI82" s="63" t="str">
        <f t="shared" si="23"/>
        <v>*</v>
      </c>
      <c r="AJ82" s="63" t="str">
        <f t="shared" si="23"/>
        <v>*</v>
      </c>
      <c r="AK82" s="63" t="str">
        <f t="shared" si="23"/>
        <v>*</v>
      </c>
      <c r="AL82" s="63" t="str">
        <f t="shared" si="23"/>
        <v>*</v>
      </c>
      <c r="AM82" s="63" t="str">
        <f t="shared" si="23"/>
        <v>*</v>
      </c>
      <c r="AN82" s="63" t="str">
        <f t="shared" si="23"/>
        <v>*</v>
      </c>
      <c r="AO82" s="63" t="str">
        <f t="shared" si="23"/>
        <v>*</v>
      </c>
      <c r="AP82" s="63" t="str">
        <f t="shared" si="23"/>
        <v>*</v>
      </c>
      <c r="AQ82" s="63" t="str">
        <f t="shared" si="23"/>
        <v>*</v>
      </c>
      <c r="AR82" s="63" t="str">
        <f t="shared" si="23"/>
        <v>*</v>
      </c>
      <c r="AS82" s="63" t="str">
        <f t="shared" si="23"/>
        <v>*</v>
      </c>
      <c r="AT82" s="63" t="str">
        <f t="shared" si="23"/>
        <v>*</v>
      </c>
      <c r="AU82" s="63" t="str">
        <f t="shared" si="23"/>
        <v>*</v>
      </c>
      <c r="AV82" s="63" t="str">
        <f t="shared" si="23"/>
        <v>*</v>
      </c>
      <c r="AW82" s="63" t="str">
        <f t="shared" si="23"/>
        <v>*</v>
      </c>
      <c r="AX82" s="63" t="str">
        <f t="shared" si="23"/>
        <v>*</v>
      </c>
      <c r="AY82" s="63" t="str">
        <f t="shared" si="24"/>
        <v>*</v>
      </c>
      <c r="AZ82" s="63" t="str">
        <f t="shared" si="24"/>
        <v>*</v>
      </c>
    </row>
    <row r="83" spans="1:52" x14ac:dyDescent="0.25">
      <c r="A83" s="27"/>
      <c r="B83" s="69">
        <v>0.5</v>
      </c>
      <c r="C83" s="66" t="e">
        <f t="shared" si="21"/>
        <v>#N/A</v>
      </c>
      <c r="D83" s="66" t="e">
        <f t="shared" si="21"/>
        <v>#N/A</v>
      </c>
      <c r="E83" s="66" t="e">
        <f t="shared" si="21"/>
        <v>#N/A</v>
      </c>
      <c r="F83" s="66" t="e">
        <f t="shared" si="21"/>
        <v>#N/A</v>
      </c>
      <c r="G83" s="66" t="e">
        <f t="shared" si="21"/>
        <v>#N/A</v>
      </c>
      <c r="H83" s="66" t="e">
        <f t="shared" si="21"/>
        <v>#N/A</v>
      </c>
      <c r="I83" s="66" t="e">
        <f t="shared" si="21"/>
        <v>#N/A</v>
      </c>
      <c r="J83" s="66" t="e">
        <f t="shared" si="21"/>
        <v>#N/A</v>
      </c>
      <c r="K83" s="66" t="e">
        <f t="shared" si="21"/>
        <v>#N/A</v>
      </c>
      <c r="L83" s="66" t="e">
        <f t="shared" si="21"/>
        <v>#N/A</v>
      </c>
      <c r="M83" s="66" t="e">
        <f t="shared" si="21"/>
        <v>#N/A</v>
      </c>
      <c r="N83" s="66" t="e">
        <f t="shared" si="21"/>
        <v>#N/A</v>
      </c>
      <c r="O83" s="66" t="e">
        <f t="shared" si="21"/>
        <v>#N/A</v>
      </c>
      <c r="P83" s="66" t="e">
        <f t="shared" si="21"/>
        <v>#N/A</v>
      </c>
      <c r="Q83" s="66" t="e">
        <f t="shared" si="21"/>
        <v>#N/A</v>
      </c>
      <c r="R83" s="66" t="e">
        <f t="shared" si="21"/>
        <v>#N/A</v>
      </c>
      <c r="S83" s="66">
        <f t="shared" si="22"/>
        <v>93.697499999962758</v>
      </c>
      <c r="T83" s="66">
        <f t="shared" si="22"/>
        <v>93.949411764669719</v>
      </c>
      <c r="U83" s="66">
        <f t="shared" si="22"/>
        <v>94.20132352937668</v>
      </c>
      <c r="V83" s="66">
        <f t="shared" si="22"/>
        <v>94.453235294083697</v>
      </c>
      <c r="W83" s="66">
        <f t="shared" si="22"/>
        <v>94.705147058790658</v>
      </c>
      <c r="X83" s="66">
        <f t="shared" si="22"/>
        <v>94.957058823497619</v>
      </c>
      <c r="Y83" s="66">
        <f t="shared" si="22"/>
        <v>95.208970588204579</v>
      </c>
      <c r="Z83" s="66" t="str">
        <f t="shared" si="22"/>
        <v>*</v>
      </c>
      <c r="AA83" s="66" t="str">
        <f t="shared" si="22"/>
        <v>*</v>
      </c>
      <c r="AB83" s="66" t="str">
        <f t="shared" si="22"/>
        <v>*</v>
      </c>
      <c r="AC83" s="66" t="str">
        <f t="shared" si="22"/>
        <v>*</v>
      </c>
      <c r="AD83" s="66" t="str">
        <f t="shared" si="22"/>
        <v>*</v>
      </c>
      <c r="AE83" s="66" t="str">
        <f t="shared" si="22"/>
        <v>*</v>
      </c>
      <c r="AF83" s="66" t="str">
        <f t="shared" si="22"/>
        <v>*</v>
      </c>
      <c r="AG83" s="66" t="str">
        <f t="shared" si="22"/>
        <v>*</v>
      </c>
      <c r="AH83" s="66" t="str">
        <f t="shared" si="22"/>
        <v>*</v>
      </c>
      <c r="AI83" s="66" t="str">
        <f t="shared" si="23"/>
        <v>*</v>
      </c>
      <c r="AJ83" s="66" t="str">
        <f t="shared" si="23"/>
        <v>*</v>
      </c>
      <c r="AK83" s="66" t="str">
        <f t="shared" si="23"/>
        <v>*</v>
      </c>
      <c r="AL83" s="66" t="str">
        <f t="shared" si="23"/>
        <v>*</v>
      </c>
      <c r="AM83" s="66" t="str">
        <f t="shared" si="23"/>
        <v>*</v>
      </c>
      <c r="AN83" s="66" t="str">
        <f t="shared" si="23"/>
        <v>*</v>
      </c>
      <c r="AO83" s="66" t="str">
        <f t="shared" si="23"/>
        <v>*</v>
      </c>
      <c r="AP83" s="66" t="str">
        <f t="shared" si="23"/>
        <v>*</v>
      </c>
      <c r="AQ83" s="66" t="str">
        <f t="shared" si="23"/>
        <v>*</v>
      </c>
      <c r="AR83" s="66" t="str">
        <f t="shared" si="23"/>
        <v>*</v>
      </c>
      <c r="AS83" s="66" t="str">
        <f t="shared" si="23"/>
        <v>*</v>
      </c>
      <c r="AT83" s="66" t="str">
        <f t="shared" si="23"/>
        <v>*</v>
      </c>
      <c r="AU83" s="66" t="str">
        <f t="shared" si="23"/>
        <v>*</v>
      </c>
      <c r="AV83" s="66" t="str">
        <f t="shared" si="23"/>
        <v>*</v>
      </c>
      <c r="AW83" s="66" t="str">
        <f t="shared" si="23"/>
        <v>*</v>
      </c>
      <c r="AX83" s="66" t="str">
        <f t="shared" si="23"/>
        <v>*</v>
      </c>
      <c r="AY83" s="66" t="str">
        <f t="shared" si="24"/>
        <v>*</v>
      </c>
      <c r="AZ83" s="66" t="str">
        <f t="shared" si="24"/>
        <v>*</v>
      </c>
    </row>
    <row r="84" spans="1:52" x14ac:dyDescent="0.25">
      <c r="B84" s="68">
        <v>0.67</v>
      </c>
      <c r="C84" s="63" t="e">
        <f t="shared" si="21"/>
        <v>#N/A</v>
      </c>
      <c r="D84" s="63" t="e">
        <f t="shared" si="21"/>
        <v>#N/A</v>
      </c>
      <c r="E84" s="63" t="e">
        <f t="shared" si="21"/>
        <v>#N/A</v>
      </c>
      <c r="F84" s="63" t="e">
        <f t="shared" si="21"/>
        <v>#N/A</v>
      </c>
      <c r="G84" s="63" t="e">
        <f t="shared" si="21"/>
        <v>#N/A</v>
      </c>
      <c r="H84" s="63" t="e">
        <f t="shared" si="21"/>
        <v>#N/A</v>
      </c>
      <c r="I84" s="63" t="e">
        <f t="shared" si="21"/>
        <v>#N/A</v>
      </c>
      <c r="J84" s="63" t="e">
        <f t="shared" si="21"/>
        <v>#N/A</v>
      </c>
      <c r="K84" s="63" t="e">
        <f t="shared" si="21"/>
        <v>#N/A</v>
      </c>
      <c r="L84" s="63" t="e">
        <f t="shared" si="21"/>
        <v>#N/A</v>
      </c>
      <c r="M84" s="63" t="e">
        <f t="shared" si="21"/>
        <v>#N/A</v>
      </c>
      <c r="N84" s="63" t="e">
        <f t="shared" si="21"/>
        <v>#N/A</v>
      </c>
      <c r="O84" s="63" t="e">
        <f t="shared" si="21"/>
        <v>#N/A</v>
      </c>
      <c r="P84" s="63" t="e">
        <f t="shared" si="21"/>
        <v>#N/A</v>
      </c>
      <c r="Q84" s="63" t="e">
        <f t="shared" si="21"/>
        <v>#N/A</v>
      </c>
      <c r="R84" s="63" t="e">
        <f t="shared" si="21"/>
        <v>#N/A</v>
      </c>
      <c r="S84" s="63">
        <f t="shared" si="22"/>
        <v>92.866464538763182</v>
      </c>
      <c r="T84" s="63">
        <f t="shared" si="22"/>
        <v>93.101298447852287</v>
      </c>
      <c r="U84" s="63">
        <f t="shared" si="22"/>
        <v>93.33462940241516</v>
      </c>
      <c r="V84" s="63">
        <f t="shared" si="22"/>
        <v>93.566551882481349</v>
      </c>
      <c r="W84" s="63">
        <f t="shared" si="22"/>
        <v>93.797158905637417</v>
      </c>
      <c r="X84" s="63">
        <f t="shared" si="22"/>
        <v>94.0265408219108</v>
      </c>
      <c r="Y84" s="63">
        <f t="shared" si="22"/>
        <v>94.254784407502783</v>
      </c>
      <c r="Z84" s="63" t="str">
        <f t="shared" si="22"/>
        <v>*</v>
      </c>
      <c r="AA84" s="63" t="str">
        <f t="shared" si="22"/>
        <v>*</v>
      </c>
      <c r="AB84" s="63" t="str">
        <f t="shared" si="22"/>
        <v>*</v>
      </c>
      <c r="AC84" s="63" t="str">
        <f t="shared" si="22"/>
        <v>*</v>
      </c>
      <c r="AD84" s="63" t="str">
        <f t="shared" si="22"/>
        <v>*</v>
      </c>
      <c r="AE84" s="63" t="str">
        <f t="shared" si="22"/>
        <v>*</v>
      </c>
      <c r="AF84" s="63" t="str">
        <f t="shared" si="22"/>
        <v>*</v>
      </c>
      <c r="AG84" s="63" t="str">
        <f t="shared" si="22"/>
        <v>*</v>
      </c>
      <c r="AH84" s="63" t="str">
        <f t="shared" si="22"/>
        <v>*</v>
      </c>
      <c r="AI84" s="63" t="str">
        <f t="shared" si="23"/>
        <v>*</v>
      </c>
      <c r="AJ84" s="63" t="str">
        <f t="shared" si="23"/>
        <v>*</v>
      </c>
      <c r="AK84" s="63" t="str">
        <f t="shared" si="23"/>
        <v>*</v>
      </c>
      <c r="AL84" s="63" t="str">
        <f t="shared" si="23"/>
        <v>*</v>
      </c>
      <c r="AM84" s="63" t="str">
        <f t="shared" si="23"/>
        <v>*</v>
      </c>
      <c r="AN84" s="63" t="str">
        <f t="shared" si="23"/>
        <v>*</v>
      </c>
      <c r="AO84" s="63" t="str">
        <f t="shared" si="23"/>
        <v>*</v>
      </c>
      <c r="AP84" s="63" t="str">
        <f t="shared" si="23"/>
        <v>*</v>
      </c>
      <c r="AQ84" s="63" t="str">
        <f t="shared" si="23"/>
        <v>*</v>
      </c>
      <c r="AR84" s="63" t="str">
        <f t="shared" si="23"/>
        <v>*</v>
      </c>
      <c r="AS84" s="63" t="str">
        <f t="shared" si="23"/>
        <v>*</v>
      </c>
      <c r="AT84" s="63" t="str">
        <f t="shared" si="23"/>
        <v>*</v>
      </c>
      <c r="AU84" s="63" t="str">
        <f t="shared" si="23"/>
        <v>*</v>
      </c>
      <c r="AV84" s="63" t="str">
        <f t="shared" si="23"/>
        <v>*</v>
      </c>
      <c r="AW84" s="63" t="str">
        <f t="shared" si="23"/>
        <v>*</v>
      </c>
      <c r="AX84" s="63" t="str">
        <f t="shared" si="23"/>
        <v>*</v>
      </c>
      <c r="AY84" s="63" t="str">
        <f t="shared" si="24"/>
        <v>*</v>
      </c>
      <c r="AZ84" s="63" t="str">
        <f t="shared" si="24"/>
        <v>*</v>
      </c>
    </row>
    <row r="85" spans="1:52" x14ac:dyDescent="0.25">
      <c r="B85" s="68">
        <v>0.75</v>
      </c>
      <c r="C85" s="63" t="e">
        <f t="shared" si="21"/>
        <v>#N/A</v>
      </c>
      <c r="D85" s="63" t="e">
        <f t="shared" si="21"/>
        <v>#N/A</v>
      </c>
      <c r="E85" s="63" t="e">
        <f t="shared" si="21"/>
        <v>#N/A</v>
      </c>
      <c r="F85" s="63" t="e">
        <f t="shared" si="21"/>
        <v>#N/A</v>
      </c>
      <c r="G85" s="63" t="e">
        <f t="shared" si="21"/>
        <v>#N/A</v>
      </c>
      <c r="H85" s="63" t="e">
        <f t="shared" si="21"/>
        <v>#N/A</v>
      </c>
      <c r="I85" s="63" t="e">
        <f t="shared" si="21"/>
        <v>#N/A</v>
      </c>
      <c r="J85" s="63" t="e">
        <f t="shared" si="21"/>
        <v>#N/A</v>
      </c>
      <c r="K85" s="63" t="e">
        <f t="shared" si="21"/>
        <v>#N/A</v>
      </c>
      <c r="L85" s="63" t="e">
        <f t="shared" si="21"/>
        <v>#N/A</v>
      </c>
      <c r="M85" s="63" t="e">
        <f t="shared" si="21"/>
        <v>#N/A</v>
      </c>
      <c r="N85" s="63" t="e">
        <f t="shared" si="21"/>
        <v>#N/A</v>
      </c>
      <c r="O85" s="63" t="e">
        <f t="shared" si="21"/>
        <v>#N/A</v>
      </c>
      <c r="P85" s="63" t="e">
        <f t="shared" si="21"/>
        <v>#N/A</v>
      </c>
      <c r="Q85" s="63" t="e">
        <f t="shared" si="21"/>
        <v>#N/A</v>
      </c>
      <c r="R85" s="63" t="e">
        <f t="shared" si="21"/>
        <v>#N/A</v>
      </c>
      <c r="S85" s="63">
        <f t="shared" si="22"/>
        <v>92.417163600714574</v>
      </c>
      <c r="T85" s="63">
        <f t="shared" si="22"/>
        <v>92.642764333955938</v>
      </c>
      <c r="U85" s="63">
        <f t="shared" si="22"/>
        <v>92.866049537383958</v>
      </c>
      <c r="V85" s="63">
        <f t="shared" si="22"/>
        <v>93.087164771839852</v>
      </c>
      <c r="W85" s="63">
        <f t="shared" si="22"/>
        <v>93.306253345049299</v>
      </c>
      <c r="X85" s="63">
        <f t="shared" si="22"/>
        <v>93.523454454957701</v>
      </c>
      <c r="Y85" s="63">
        <f t="shared" si="22"/>
        <v>93.738901793488324</v>
      </c>
      <c r="Z85" s="63" t="str">
        <f t="shared" si="22"/>
        <v>*</v>
      </c>
      <c r="AA85" s="63" t="str">
        <f t="shared" si="22"/>
        <v>*</v>
      </c>
      <c r="AB85" s="63" t="str">
        <f t="shared" si="22"/>
        <v>*</v>
      </c>
      <c r="AC85" s="63" t="str">
        <f t="shared" si="22"/>
        <v>*</v>
      </c>
      <c r="AD85" s="63" t="str">
        <f t="shared" si="22"/>
        <v>*</v>
      </c>
      <c r="AE85" s="63" t="str">
        <f t="shared" si="22"/>
        <v>*</v>
      </c>
      <c r="AF85" s="63" t="str">
        <f t="shared" si="22"/>
        <v>*</v>
      </c>
      <c r="AG85" s="63" t="str">
        <f t="shared" si="22"/>
        <v>*</v>
      </c>
      <c r="AH85" s="63" t="str">
        <f t="shared" si="22"/>
        <v>*</v>
      </c>
      <c r="AI85" s="63" t="str">
        <f t="shared" si="23"/>
        <v>*</v>
      </c>
      <c r="AJ85" s="63" t="str">
        <f t="shared" si="23"/>
        <v>*</v>
      </c>
      <c r="AK85" s="63" t="str">
        <f t="shared" si="23"/>
        <v>*</v>
      </c>
      <c r="AL85" s="63" t="str">
        <f t="shared" si="23"/>
        <v>*</v>
      </c>
      <c r="AM85" s="63" t="str">
        <f t="shared" si="23"/>
        <v>*</v>
      </c>
      <c r="AN85" s="63" t="str">
        <f t="shared" si="23"/>
        <v>*</v>
      </c>
      <c r="AO85" s="63" t="str">
        <f t="shared" si="23"/>
        <v>*</v>
      </c>
      <c r="AP85" s="63" t="str">
        <f t="shared" si="23"/>
        <v>*</v>
      </c>
      <c r="AQ85" s="63" t="str">
        <f t="shared" si="23"/>
        <v>*</v>
      </c>
      <c r="AR85" s="63" t="str">
        <f t="shared" si="23"/>
        <v>*</v>
      </c>
      <c r="AS85" s="63" t="str">
        <f t="shared" si="23"/>
        <v>*</v>
      </c>
      <c r="AT85" s="63" t="str">
        <f t="shared" si="23"/>
        <v>*</v>
      </c>
      <c r="AU85" s="63" t="str">
        <f t="shared" si="23"/>
        <v>*</v>
      </c>
      <c r="AV85" s="63" t="str">
        <f t="shared" si="23"/>
        <v>*</v>
      </c>
      <c r="AW85" s="63" t="str">
        <f t="shared" si="23"/>
        <v>*</v>
      </c>
      <c r="AX85" s="63" t="str">
        <f t="shared" si="23"/>
        <v>*</v>
      </c>
      <c r="AY85" s="63" t="str">
        <f t="shared" si="24"/>
        <v>*</v>
      </c>
      <c r="AZ85" s="63" t="str">
        <f t="shared" si="24"/>
        <v>*</v>
      </c>
    </row>
    <row r="86" spans="1:52" x14ac:dyDescent="0.25">
      <c r="B86" s="68">
        <v>0.9</v>
      </c>
      <c r="C86" s="63" t="e">
        <f t="shared" si="21"/>
        <v>#N/A</v>
      </c>
      <c r="D86" s="63" t="e">
        <f t="shared" si="21"/>
        <v>#N/A</v>
      </c>
      <c r="E86" s="63" t="e">
        <f t="shared" si="21"/>
        <v>#N/A</v>
      </c>
      <c r="F86" s="63" t="e">
        <f t="shared" si="21"/>
        <v>#N/A</v>
      </c>
      <c r="G86" s="63" t="e">
        <f t="shared" si="21"/>
        <v>#N/A</v>
      </c>
      <c r="H86" s="63" t="e">
        <f t="shared" si="21"/>
        <v>#N/A</v>
      </c>
      <c r="I86" s="63" t="e">
        <f t="shared" si="21"/>
        <v>#N/A</v>
      </c>
      <c r="J86" s="63" t="e">
        <f t="shared" si="21"/>
        <v>#N/A</v>
      </c>
      <c r="K86" s="63" t="e">
        <f t="shared" si="21"/>
        <v>#N/A</v>
      </c>
      <c r="L86" s="63" t="e">
        <f t="shared" si="21"/>
        <v>#N/A</v>
      </c>
      <c r="M86" s="63" t="e">
        <f t="shared" si="21"/>
        <v>#N/A</v>
      </c>
      <c r="N86" s="63" t="e">
        <f t="shared" si="21"/>
        <v>#N/A</v>
      </c>
      <c r="O86" s="63" t="e">
        <f t="shared" si="21"/>
        <v>#N/A</v>
      </c>
      <c r="P86" s="63" t="e">
        <f t="shared" si="21"/>
        <v>#N/A</v>
      </c>
      <c r="Q86" s="63" t="e">
        <f t="shared" si="21"/>
        <v>#N/A</v>
      </c>
      <c r="R86" s="63" t="e">
        <f t="shared" si="21"/>
        <v>#N/A</v>
      </c>
      <c r="S86" s="63">
        <f t="shared" si="22"/>
        <v>91.210427652687812</v>
      </c>
      <c r="T86" s="63">
        <f t="shared" si="22"/>
        <v>91.411229850545936</v>
      </c>
      <c r="U86" s="63">
        <f t="shared" si="22"/>
        <v>91.607534097575339</v>
      </c>
      <c r="V86" s="63">
        <f t="shared" si="22"/>
        <v>91.799623147857801</v>
      </c>
      <c r="W86" s="63">
        <f t="shared" si="22"/>
        <v>91.987775378765136</v>
      </c>
      <c r="X86" s="63">
        <f t="shared" si="22"/>
        <v>92.172261184360096</v>
      </c>
      <c r="Y86" s="63">
        <f t="shared" si="22"/>
        <v>92.353340263176335</v>
      </c>
      <c r="Z86" s="63" t="str">
        <f t="shared" si="22"/>
        <v>*</v>
      </c>
      <c r="AA86" s="63" t="str">
        <f t="shared" si="22"/>
        <v>*</v>
      </c>
      <c r="AB86" s="63" t="str">
        <f t="shared" si="22"/>
        <v>*</v>
      </c>
      <c r="AC86" s="63" t="str">
        <f t="shared" si="22"/>
        <v>*</v>
      </c>
      <c r="AD86" s="63" t="str">
        <f t="shared" si="22"/>
        <v>*</v>
      </c>
      <c r="AE86" s="63" t="str">
        <f t="shared" si="22"/>
        <v>*</v>
      </c>
      <c r="AF86" s="63" t="str">
        <f t="shared" si="22"/>
        <v>*</v>
      </c>
      <c r="AG86" s="63" t="str">
        <f t="shared" si="22"/>
        <v>*</v>
      </c>
      <c r="AH86" s="63" t="str">
        <f t="shared" si="22"/>
        <v>*</v>
      </c>
      <c r="AI86" s="63" t="str">
        <f t="shared" si="23"/>
        <v>*</v>
      </c>
      <c r="AJ86" s="63" t="str">
        <f t="shared" si="23"/>
        <v>*</v>
      </c>
      <c r="AK86" s="63" t="str">
        <f t="shared" si="23"/>
        <v>*</v>
      </c>
      <c r="AL86" s="63" t="str">
        <f t="shared" si="23"/>
        <v>*</v>
      </c>
      <c r="AM86" s="63" t="str">
        <f t="shared" si="23"/>
        <v>*</v>
      </c>
      <c r="AN86" s="63" t="str">
        <f t="shared" si="23"/>
        <v>*</v>
      </c>
      <c r="AO86" s="63" t="str">
        <f t="shared" si="23"/>
        <v>*</v>
      </c>
      <c r="AP86" s="63" t="str">
        <f t="shared" si="23"/>
        <v>*</v>
      </c>
      <c r="AQ86" s="63" t="str">
        <f t="shared" si="23"/>
        <v>*</v>
      </c>
      <c r="AR86" s="63" t="str">
        <f t="shared" si="23"/>
        <v>*</v>
      </c>
      <c r="AS86" s="63" t="str">
        <f t="shared" si="23"/>
        <v>*</v>
      </c>
      <c r="AT86" s="63" t="str">
        <f t="shared" si="23"/>
        <v>*</v>
      </c>
      <c r="AU86" s="63" t="str">
        <f t="shared" si="23"/>
        <v>*</v>
      </c>
      <c r="AV86" s="63" t="str">
        <f t="shared" si="23"/>
        <v>*</v>
      </c>
      <c r="AW86" s="63" t="str">
        <f t="shared" si="23"/>
        <v>*</v>
      </c>
      <c r="AX86" s="63" t="str">
        <f t="shared" si="23"/>
        <v>*</v>
      </c>
      <c r="AY86" s="63" t="str">
        <f t="shared" si="24"/>
        <v>*</v>
      </c>
      <c r="AZ86" s="63" t="str">
        <f t="shared" si="24"/>
        <v>*</v>
      </c>
    </row>
    <row r="87" spans="1:52" x14ac:dyDescent="0.25">
      <c r="B87" s="59"/>
      <c r="C87" s="54"/>
      <c r="D87" s="63"/>
      <c r="E87" s="63"/>
      <c r="F87" s="63"/>
      <c r="G87" s="63"/>
      <c r="H87" s="63"/>
      <c r="I87" s="63"/>
      <c r="J87" s="63"/>
      <c r="K87" s="63"/>
      <c r="L87" s="63"/>
      <c r="M87" s="63"/>
      <c r="N87" s="63"/>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row>
    <row r="88" spans="1:52" x14ac:dyDescent="0.25">
      <c r="A88" s="22" t="s">
        <v>28</v>
      </c>
      <c r="B88" s="70"/>
      <c r="C88" s="54"/>
      <c r="D88" s="63"/>
      <c r="E88" s="63"/>
      <c r="F88" s="63"/>
      <c r="G88" s="63"/>
      <c r="H88" s="63"/>
      <c r="I88" s="63"/>
      <c r="J88" s="63"/>
      <c r="K88" s="63"/>
      <c r="L88" s="63"/>
      <c r="M88" s="63"/>
      <c r="N88" s="63"/>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row>
    <row r="89" spans="1:52" x14ac:dyDescent="0.25">
      <c r="B89" s="62"/>
      <c r="C89" s="61"/>
      <c r="D89" s="61"/>
      <c r="E89" s="61"/>
      <c r="F89" s="61"/>
      <c r="G89" s="61"/>
      <c r="H89" s="61"/>
      <c r="I89" s="61"/>
      <c r="J89" s="61"/>
      <c r="K89" s="61"/>
      <c r="L89" s="61"/>
      <c r="M89" s="61"/>
      <c r="N89" s="61"/>
      <c r="O89" s="61"/>
      <c r="P89" s="61"/>
      <c r="Q89" s="61"/>
      <c r="R89" s="61"/>
      <c r="S89" s="61"/>
      <c r="T89" s="61"/>
      <c r="U89" s="61"/>
      <c r="V89" s="61"/>
      <c r="W89" s="61"/>
      <c r="X89" s="61"/>
      <c r="Y89" s="61"/>
      <c r="Z89" s="61"/>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row>
    <row r="90" spans="1:52" x14ac:dyDescent="0.25">
      <c r="A90" s="26" t="s">
        <v>26</v>
      </c>
      <c r="B90" s="62"/>
      <c r="C90" s="61"/>
      <c r="D90" s="61"/>
      <c r="E90" s="61"/>
      <c r="F90" s="61"/>
      <c r="G90" s="61"/>
      <c r="H90" s="61"/>
      <c r="I90" s="61"/>
      <c r="J90" s="61"/>
      <c r="K90" s="61"/>
      <c r="L90" s="61"/>
      <c r="M90" s="61"/>
      <c r="N90" s="61"/>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row>
    <row r="91" spans="1:52" x14ac:dyDescent="0.25">
      <c r="B91" s="71">
        <f t="shared" ref="B91:B97" si="25">$B71</f>
        <v>2.5000000000000001E-2</v>
      </c>
      <c r="C91" s="63" t="e">
        <f t="shared" ref="C91:AZ96" si="26">IF(C$64&lt;&gt;"*", NA(), IF(C$65&lt;&gt;"*", C71/C$62, "*"))</f>
        <v>#N/A</v>
      </c>
      <c r="D91" s="63" t="e">
        <f t="shared" si="26"/>
        <v>#N/A</v>
      </c>
      <c r="E91" s="63" t="e">
        <f t="shared" si="26"/>
        <v>#N/A</v>
      </c>
      <c r="F91" s="63" t="e">
        <f t="shared" si="26"/>
        <v>#N/A</v>
      </c>
      <c r="G91" s="63" t="e">
        <f t="shared" si="26"/>
        <v>#N/A</v>
      </c>
      <c r="H91" s="63" t="e">
        <f t="shared" si="26"/>
        <v>#N/A</v>
      </c>
      <c r="I91" s="63" t="e">
        <f t="shared" si="26"/>
        <v>#N/A</v>
      </c>
      <c r="J91" s="63" t="e">
        <f t="shared" si="26"/>
        <v>#N/A</v>
      </c>
      <c r="K91" s="63" t="e">
        <f t="shared" si="26"/>
        <v>#N/A</v>
      </c>
      <c r="L91" s="63" t="e">
        <f t="shared" si="26"/>
        <v>#N/A</v>
      </c>
      <c r="M91" s="63" t="e">
        <f t="shared" si="26"/>
        <v>#N/A</v>
      </c>
      <c r="N91" s="63" t="e">
        <f t="shared" si="26"/>
        <v>#N/A</v>
      </c>
      <c r="O91" s="63" t="e">
        <f t="shared" si="26"/>
        <v>#N/A</v>
      </c>
      <c r="P91" s="63" t="e">
        <f t="shared" si="26"/>
        <v>#N/A</v>
      </c>
      <c r="Q91" s="63" t="e">
        <f t="shared" si="26"/>
        <v>#N/A</v>
      </c>
      <c r="R91" s="63" t="e">
        <f t="shared" si="26"/>
        <v>#N/A</v>
      </c>
      <c r="S91" s="63">
        <f t="shared" si="26"/>
        <v>89.731612118444417</v>
      </c>
      <c r="T91" s="63">
        <f t="shared" si="26"/>
        <v>89.90202452024883</v>
      </c>
      <c r="U91" s="63">
        <f t="shared" si="26"/>
        <v>90.065264485472198</v>
      </c>
      <c r="V91" s="63">
        <f t="shared" si="26"/>
        <v>90.221782894036664</v>
      </c>
      <c r="W91" s="63">
        <f t="shared" si="26"/>
        <v>90.372023646758677</v>
      </c>
      <c r="X91" s="63">
        <f t="shared" si="26"/>
        <v>90.516417914262561</v>
      </c>
      <c r="Y91" s="63">
        <f t="shared" si="26"/>
        <v>90.655379812071899</v>
      </c>
      <c r="Z91" s="63" t="str">
        <f t="shared" si="26"/>
        <v>*</v>
      </c>
      <c r="AA91" s="63" t="str">
        <f t="shared" si="26"/>
        <v>*</v>
      </c>
      <c r="AB91" s="63" t="str">
        <f t="shared" si="26"/>
        <v>*</v>
      </c>
      <c r="AC91" s="63" t="str">
        <f t="shared" si="26"/>
        <v>*</v>
      </c>
      <c r="AD91" s="63" t="str">
        <f t="shared" si="26"/>
        <v>*</v>
      </c>
      <c r="AE91" s="63" t="str">
        <f t="shared" si="26"/>
        <v>*</v>
      </c>
      <c r="AF91" s="63" t="str">
        <f t="shared" si="26"/>
        <v>*</v>
      </c>
      <c r="AG91" s="63" t="str">
        <f t="shared" si="26"/>
        <v>*</v>
      </c>
      <c r="AH91" s="63" t="str">
        <f t="shared" si="26"/>
        <v>*</v>
      </c>
      <c r="AI91" s="63" t="str">
        <f t="shared" si="26"/>
        <v>*</v>
      </c>
      <c r="AJ91" s="63" t="str">
        <f t="shared" si="26"/>
        <v>*</v>
      </c>
      <c r="AK91" s="63" t="str">
        <f t="shared" si="26"/>
        <v>*</v>
      </c>
      <c r="AL91" s="63" t="str">
        <f t="shared" si="26"/>
        <v>*</v>
      </c>
      <c r="AM91" s="63" t="str">
        <f t="shared" si="26"/>
        <v>*</v>
      </c>
      <c r="AN91" s="63" t="str">
        <f t="shared" si="26"/>
        <v>*</v>
      </c>
      <c r="AO91" s="63" t="str">
        <f t="shared" si="26"/>
        <v>*</v>
      </c>
      <c r="AP91" s="63" t="str">
        <f t="shared" si="26"/>
        <v>*</v>
      </c>
      <c r="AQ91" s="63" t="str">
        <f t="shared" si="26"/>
        <v>*</v>
      </c>
      <c r="AR91" s="63" t="str">
        <f t="shared" si="26"/>
        <v>*</v>
      </c>
      <c r="AS91" s="63" t="str">
        <f t="shared" si="26"/>
        <v>*</v>
      </c>
      <c r="AT91" s="63" t="str">
        <f t="shared" si="26"/>
        <v>*</v>
      </c>
      <c r="AU91" s="63" t="str">
        <f t="shared" si="26"/>
        <v>*</v>
      </c>
      <c r="AV91" s="63" t="str">
        <f t="shared" si="26"/>
        <v>*</v>
      </c>
      <c r="AW91" s="63" t="str">
        <f t="shared" si="26"/>
        <v>*</v>
      </c>
      <c r="AX91" s="63" t="str">
        <f t="shared" si="26"/>
        <v>*</v>
      </c>
      <c r="AY91" s="63" t="str">
        <f t="shared" si="26"/>
        <v>*</v>
      </c>
      <c r="AZ91" s="63" t="str">
        <f t="shared" si="26"/>
        <v>*</v>
      </c>
    </row>
    <row r="92" spans="1:52" x14ac:dyDescent="0.25">
      <c r="B92" s="71">
        <f t="shared" si="25"/>
        <v>0.05</v>
      </c>
      <c r="C92" s="63" t="e">
        <f t="shared" si="26"/>
        <v>#N/A</v>
      </c>
      <c r="D92" s="63" t="e">
        <f t="shared" si="26"/>
        <v>#N/A</v>
      </c>
      <c r="E92" s="63" t="e">
        <f t="shared" si="26"/>
        <v>#N/A</v>
      </c>
      <c r="F92" s="63" t="e">
        <f t="shared" si="26"/>
        <v>#N/A</v>
      </c>
      <c r="G92" s="63" t="e">
        <f t="shared" si="26"/>
        <v>#N/A</v>
      </c>
      <c r="H92" s="63" t="e">
        <f t="shared" si="26"/>
        <v>#N/A</v>
      </c>
      <c r="I92" s="63" t="e">
        <f t="shared" si="26"/>
        <v>#N/A</v>
      </c>
      <c r="J92" s="63" t="e">
        <f t="shared" si="26"/>
        <v>#N/A</v>
      </c>
      <c r="K92" s="63" t="e">
        <f t="shared" si="26"/>
        <v>#N/A</v>
      </c>
      <c r="L92" s="63" t="e">
        <f t="shared" si="26"/>
        <v>#N/A</v>
      </c>
      <c r="M92" s="63" t="e">
        <f t="shared" si="26"/>
        <v>#N/A</v>
      </c>
      <c r="N92" s="63" t="e">
        <f t="shared" si="26"/>
        <v>#N/A</v>
      </c>
      <c r="O92" s="63" t="e">
        <f t="shared" si="26"/>
        <v>#N/A</v>
      </c>
      <c r="P92" s="63" t="e">
        <f t="shared" si="26"/>
        <v>#N/A</v>
      </c>
      <c r="Q92" s="63" t="e">
        <f t="shared" si="26"/>
        <v>#N/A</v>
      </c>
      <c r="R92" s="63" t="e">
        <f t="shared" si="26"/>
        <v>#N/A</v>
      </c>
      <c r="S92" s="63">
        <f t="shared" si="26"/>
        <v>90.44069196286776</v>
      </c>
      <c r="T92" s="63">
        <f t="shared" si="26"/>
        <v>90.625676021081532</v>
      </c>
      <c r="U92" s="63">
        <f t="shared" si="26"/>
        <v>90.804770036560726</v>
      </c>
      <c r="V92" s="63">
        <f t="shared" si="26"/>
        <v>90.978344274274534</v>
      </c>
      <c r="W92" s="63">
        <f t="shared" si="26"/>
        <v>91.146763267913698</v>
      </c>
      <c r="X92" s="63">
        <f t="shared" si="26"/>
        <v>91.310381097068117</v>
      </c>
      <c r="Y92" s="63">
        <f t="shared" si="26"/>
        <v>91.46953783558908</v>
      </c>
      <c r="Z92" s="63" t="str">
        <f t="shared" si="26"/>
        <v>*</v>
      </c>
      <c r="AA92" s="63" t="str">
        <f t="shared" si="26"/>
        <v>*</v>
      </c>
      <c r="AB92" s="63" t="str">
        <f t="shared" si="26"/>
        <v>*</v>
      </c>
      <c r="AC92" s="63" t="str">
        <f t="shared" si="26"/>
        <v>*</v>
      </c>
      <c r="AD92" s="63" t="str">
        <f t="shared" si="26"/>
        <v>*</v>
      </c>
      <c r="AE92" s="63" t="str">
        <f t="shared" si="26"/>
        <v>*</v>
      </c>
      <c r="AF92" s="63" t="str">
        <f t="shared" si="26"/>
        <v>*</v>
      </c>
      <c r="AG92" s="63" t="str">
        <f t="shared" si="26"/>
        <v>*</v>
      </c>
      <c r="AH92" s="63" t="str">
        <f t="shared" si="26"/>
        <v>*</v>
      </c>
      <c r="AI92" s="63" t="str">
        <f t="shared" si="26"/>
        <v>*</v>
      </c>
      <c r="AJ92" s="63" t="str">
        <f t="shared" si="26"/>
        <v>*</v>
      </c>
      <c r="AK92" s="63" t="str">
        <f t="shared" si="26"/>
        <v>*</v>
      </c>
      <c r="AL92" s="63" t="str">
        <f t="shared" si="26"/>
        <v>*</v>
      </c>
      <c r="AM92" s="63" t="str">
        <f t="shared" si="26"/>
        <v>*</v>
      </c>
      <c r="AN92" s="63" t="str">
        <f t="shared" si="26"/>
        <v>*</v>
      </c>
      <c r="AO92" s="63" t="str">
        <f t="shared" si="26"/>
        <v>*</v>
      </c>
      <c r="AP92" s="63" t="str">
        <f t="shared" si="26"/>
        <v>*</v>
      </c>
      <c r="AQ92" s="63" t="str">
        <f t="shared" si="26"/>
        <v>*</v>
      </c>
      <c r="AR92" s="63" t="str">
        <f t="shared" si="26"/>
        <v>*</v>
      </c>
      <c r="AS92" s="63" t="str">
        <f t="shared" si="26"/>
        <v>*</v>
      </c>
      <c r="AT92" s="63" t="str">
        <f t="shared" si="26"/>
        <v>*</v>
      </c>
      <c r="AU92" s="63" t="str">
        <f t="shared" si="26"/>
        <v>*</v>
      </c>
      <c r="AV92" s="63" t="str">
        <f t="shared" si="26"/>
        <v>*</v>
      </c>
      <c r="AW92" s="63" t="str">
        <f t="shared" si="26"/>
        <v>*</v>
      </c>
      <c r="AX92" s="63" t="str">
        <f t="shared" si="26"/>
        <v>*</v>
      </c>
      <c r="AY92" s="63" t="str">
        <f t="shared" si="26"/>
        <v>*</v>
      </c>
      <c r="AZ92" s="63" t="str">
        <f t="shared" si="26"/>
        <v>*</v>
      </c>
    </row>
    <row r="93" spans="1:52" x14ac:dyDescent="0.25">
      <c r="B93" s="71">
        <f t="shared" si="25"/>
        <v>0.25</v>
      </c>
      <c r="C93" s="63" t="e">
        <f t="shared" si="26"/>
        <v>#N/A</v>
      </c>
      <c r="D93" s="63" t="e">
        <f t="shared" si="26"/>
        <v>#N/A</v>
      </c>
      <c r="E93" s="63" t="e">
        <f t="shared" si="26"/>
        <v>#N/A</v>
      </c>
      <c r="F93" s="63" t="e">
        <f t="shared" si="26"/>
        <v>#N/A</v>
      </c>
      <c r="G93" s="63" t="e">
        <f t="shared" si="26"/>
        <v>#N/A</v>
      </c>
      <c r="H93" s="63" t="e">
        <f t="shared" si="26"/>
        <v>#N/A</v>
      </c>
      <c r="I93" s="63" t="e">
        <f t="shared" si="26"/>
        <v>#N/A</v>
      </c>
      <c r="J93" s="63" t="e">
        <f t="shared" si="26"/>
        <v>#N/A</v>
      </c>
      <c r="K93" s="63" t="e">
        <f t="shared" si="26"/>
        <v>#N/A</v>
      </c>
      <c r="L93" s="63" t="e">
        <f t="shared" si="26"/>
        <v>#N/A</v>
      </c>
      <c r="M93" s="63" t="e">
        <f t="shared" si="26"/>
        <v>#N/A</v>
      </c>
      <c r="N93" s="63" t="e">
        <f t="shared" si="26"/>
        <v>#N/A</v>
      </c>
      <c r="O93" s="63" t="e">
        <f t="shared" si="26"/>
        <v>#N/A</v>
      </c>
      <c r="P93" s="63" t="e">
        <f t="shared" si="26"/>
        <v>#N/A</v>
      </c>
      <c r="Q93" s="63" t="e">
        <f t="shared" si="26"/>
        <v>#N/A</v>
      </c>
      <c r="R93" s="63" t="e">
        <f t="shared" si="26"/>
        <v>#N/A</v>
      </c>
      <c r="S93" s="63">
        <f t="shared" si="26"/>
        <v>92.417163600714574</v>
      </c>
      <c r="T93" s="63">
        <f t="shared" si="26"/>
        <v>92.642764333955938</v>
      </c>
      <c r="U93" s="63">
        <f t="shared" si="26"/>
        <v>92.866049537383958</v>
      </c>
      <c r="V93" s="63">
        <f t="shared" si="26"/>
        <v>93.087164771839852</v>
      </c>
      <c r="W93" s="63">
        <f t="shared" si="26"/>
        <v>93.306253345049299</v>
      </c>
      <c r="X93" s="63">
        <f t="shared" si="26"/>
        <v>93.523454454957701</v>
      </c>
      <c r="Y93" s="63">
        <f t="shared" si="26"/>
        <v>93.738901793488324</v>
      </c>
      <c r="Z93" s="63" t="str">
        <f t="shared" si="26"/>
        <v>*</v>
      </c>
      <c r="AA93" s="63" t="str">
        <f t="shared" si="26"/>
        <v>*</v>
      </c>
      <c r="AB93" s="63" t="str">
        <f t="shared" si="26"/>
        <v>*</v>
      </c>
      <c r="AC93" s="63" t="str">
        <f t="shared" si="26"/>
        <v>*</v>
      </c>
      <c r="AD93" s="63" t="str">
        <f t="shared" si="26"/>
        <v>*</v>
      </c>
      <c r="AE93" s="63" t="str">
        <f t="shared" si="26"/>
        <v>*</v>
      </c>
      <c r="AF93" s="63" t="str">
        <f t="shared" si="26"/>
        <v>*</v>
      </c>
      <c r="AG93" s="63" t="str">
        <f t="shared" si="26"/>
        <v>*</v>
      </c>
      <c r="AH93" s="63" t="str">
        <f t="shared" si="26"/>
        <v>*</v>
      </c>
      <c r="AI93" s="63" t="str">
        <f t="shared" si="26"/>
        <v>*</v>
      </c>
      <c r="AJ93" s="63" t="str">
        <f t="shared" si="26"/>
        <v>*</v>
      </c>
      <c r="AK93" s="63" t="str">
        <f t="shared" si="26"/>
        <v>*</v>
      </c>
      <c r="AL93" s="63" t="str">
        <f t="shared" si="26"/>
        <v>*</v>
      </c>
      <c r="AM93" s="63" t="str">
        <f t="shared" si="26"/>
        <v>*</v>
      </c>
      <c r="AN93" s="63" t="str">
        <f t="shared" si="26"/>
        <v>*</v>
      </c>
      <c r="AO93" s="63" t="str">
        <f t="shared" si="26"/>
        <v>*</v>
      </c>
      <c r="AP93" s="63" t="str">
        <f t="shared" si="26"/>
        <v>*</v>
      </c>
      <c r="AQ93" s="63" t="str">
        <f t="shared" si="26"/>
        <v>*</v>
      </c>
      <c r="AR93" s="63" t="str">
        <f t="shared" si="26"/>
        <v>*</v>
      </c>
      <c r="AS93" s="63" t="str">
        <f t="shared" si="26"/>
        <v>*</v>
      </c>
      <c r="AT93" s="63" t="str">
        <f t="shared" si="26"/>
        <v>*</v>
      </c>
      <c r="AU93" s="63" t="str">
        <f t="shared" si="26"/>
        <v>*</v>
      </c>
      <c r="AV93" s="63" t="str">
        <f t="shared" si="26"/>
        <v>*</v>
      </c>
      <c r="AW93" s="63" t="str">
        <f t="shared" si="26"/>
        <v>*</v>
      </c>
      <c r="AX93" s="63" t="str">
        <f t="shared" si="26"/>
        <v>*</v>
      </c>
      <c r="AY93" s="63" t="str">
        <f t="shared" si="26"/>
        <v>*</v>
      </c>
      <c r="AZ93" s="63" t="str">
        <f t="shared" si="26"/>
        <v>*</v>
      </c>
    </row>
    <row r="94" spans="1:52" x14ac:dyDescent="0.25">
      <c r="B94" s="72">
        <f t="shared" si="25"/>
        <v>0.5</v>
      </c>
      <c r="C94" s="66" t="e">
        <f t="shared" si="26"/>
        <v>#N/A</v>
      </c>
      <c r="D94" s="66" t="e">
        <f t="shared" si="26"/>
        <v>#N/A</v>
      </c>
      <c r="E94" s="66" t="e">
        <f t="shared" si="26"/>
        <v>#N/A</v>
      </c>
      <c r="F94" s="66" t="e">
        <f t="shared" si="26"/>
        <v>#N/A</v>
      </c>
      <c r="G94" s="66" t="e">
        <f t="shared" si="26"/>
        <v>#N/A</v>
      </c>
      <c r="H94" s="66" t="e">
        <f t="shared" si="26"/>
        <v>#N/A</v>
      </c>
      <c r="I94" s="66" t="e">
        <f t="shared" si="26"/>
        <v>#N/A</v>
      </c>
      <c r="J94" s="66" t="e">
        <f t="shared" si="26"/>
        <v>#N/A</v>
      </c>
      <c r="K94" s="66" t="e">
        <f t="shared" si="26"/>
        <v>#N/A</v>
      </c>
      <c r="L94" s="66" t="e">
        <f t="shared" si="26"/>
        <v>#N/A</v>
      </c>
      <c r="M94" s="66" t="e">
        <f t="shared" si="26"/>
        <v>#N/A</v>
      </c>
      <c r="N94" s="66" t="e">
        <f t="shared" si="26"/>
        <v>#N/A</v>
      </c>
      <c r="O94" s="66" t="e">
        <f t="shared" si="26"/>
        <v>#N/A</v>
      </c>
      <c r="P94" s="66" t="e">
        <f t="shared" si="26"/>
        <v>#N/A</v>
      </c>
      <c r="Q94" s="66" t="e">
        <f t="shared" si="26"/>
        <v>#N/A</v>
      </c>
      <c r="R94" s="66" t="e">
        <f t="shared" si="26"/>
        <v>#N/A</v>
      </c>
      <c r="S94" s="66">
        <f t="shared" si="26"/>
        <v>93.697499999962758</v>
      </c>
      <c r="T94" s="66">
        <f t="shared" si="26"/>
        <v>93.949411764669719</v>
      </c>
      <c r="U94" s="66">
        <f t="shared" si="26"/>
        <v>94.20132352937668</v>
      </c>
      <c r="V94" s="66">
        <f t="shared" si="26"/>
        <v>94.453235294083697</v>
      </c>
      <c r="W94" s="66">
        <f t="shared" si="26"/>
        <v>94.705147058790658</v>
      </c>
      <c r="X94" s="66">
        <f t="shared" si="26"/>
        <v>94.957058823497619</v>
      </c>
      <c r="Y94" s="66">
        <f t="shared" si="26"/>
        <v>95.208970588204579</v>
      </c>
      <c r="Z94" s="66" t="str">
        <f t="shared" si="26"/>
        <v>*</v>
      </c>
      <c r="AA94" s="66" t="str">
        <f t="shared" si="26"/>
        <v>*</v>
      </c>
      <c r="AB94" s="66" t="str">
        <f t="shared" si="26"/>
        <v>*</v>
      </c>
      <c r="AC94" s="66" t="str">
        <f t="shared" si="26"/>
        <v>*</v>
      </c>
      <c r="AD94" s="66" t="str">
        <f t="shared" si="26"/>
        <v>*</v>
      </c>
      <c r="AE94" s="66" t="str">
        <f t="shared" si="26"/>
        <v>*</v>
      </c>
      <c r="AF94" s="66" t="str">
        <f t="shared" si="26"/>
        <v>*</v>
      </c>
      <c r="AG94" s="66" t="str">
        <f t="shared" si="26"/>
        <v>*</v>
      </c>
      <c r="AH94" s="66" t="str">
        <f t="shared" si="26"/>
        <v>*</v>
      </c>
      <c r="AI94" s="66" t="str">
        <f t="shared" si="26"/>
        <v>*</v>
      </c>
      <c r="AJ94" s="66" t="str">
        <f t="shared" si="26"/>
        <v>*</v>
      </c>
      <c r="AK94" s="66" t="str">
        <f t="shared" si="26"/>
        <v>*</v>
      </c>
      <c r="AL94" s="66" t="str">
        <f t="shared" si="26"/>
        <v>*</v>
      </c>
      <c r="AM94" s="66" t="str">
        <f t="shared" si="26"/>
        <v>*</v>
      </c>
      <c r="AN94" s="66" t="str">
        <f t="shared" si="26"/>
        <v>*</v>
      </c>
      <c r="AO94" s="66" t="str">
        <f t="shared" si="26"/>
        <v>*</v>
      </c>
      <c r="AP94" s="66" t="str">
        <f t="shared" si="26"/>
        <v>*</v>
      </c>
      <c r="AQ94" s="66" t="str">
        <f t="shared" si="26"/>
        <v>*</v>
      </c>
      <c r="AR94" s="66" t="str">
        <f t="shared" si="26"/>
        <v>*</v>
      </c>
      <c r="AS94" s="66" t="str">
        <f t="shared" si="26"/>
        <v>*</v>
      </c>
      <c r="AT94" s="66" t="str">
        <f t="shared" si="26"/>
        <v>*</v>
      </c>
      <c r="AU94" s="66" t="str">
        <f t="shared" si="26"/>
        <v>*</v>
      </c>
      <c r="AV94" s="66" t="str">
        <f t="shared" si="26"/>
        <v>*</v>
      </c>
      <c r="AW94" s="66" t="str">
        <f t="shared" si="26"/>
        <v>*</v>
      </c>
      <c r="AX94" s="66" t="str">
        <f t="shared" si="26"/>
        <v>*</v>
      </c>
      <c r="AY94" s="66" t="str">
        <f t="shared" si="26"/>
        <v>*</v>
      </c>
      <c r="AZ94" s="66" t="str">
        <f t="shared" si="26"/>
        <v>*</v>
      </c>
    </row>
    <row r="95" spans="1:52" x14ac:dyDescent="0.25">
      <c r="B95" s="71">
        <f t="shared" si="25"/>
        <v>0.75</v>
      </c>
      <c r="C95" s="63" t="e">
        <f t="shared" si="26"/>
        <v>#N/A</v>
      </c>
      <c r="D95" s="63" t="e">
        <f t="shared" si="26"/>
        <v>#N/A</v>
      </c>
      <c r="E95" s="63" t="e">
        <f t="shared" si="26"/>
        <v>#N/A</v>
      </c>
      <c r="F95" s="63" t="e">
        <f t="shared" si="26"/>
        <v>#N/A</v>
      </c>
      <c r="G95" s="63" t="e">
        <f t="shared" si="26"/>
        <v>#N/A</v>
      </c>
      <c r="H95" s="63" t="e">
        <f t="shared" si="26"/>
        <v>#N/A</v>
      </c>
      <c r="I95" s="63" t="e">
        <f t="shared" si="26"/>
        <v>#N/A</v>
      </c>
      <c r="J95" s="63" t="e">
        <f t="shared" si="26"/>
        <v>#N/A</v>
      </c>
      <c r="K95" s="63" t="e">
        <f t="shared" si="26"/>
        <v>#N/A</v>
      </c>
      <c r="L95" s="63" t="e">
        <f t="shared" si="26"/>
        <v>#N/A</v>
      </c>
      <c r="M95" s="63" t="e">
        <f t="shared" si="26"/>
        <v>#N/A</v>
      </c>
      <c r="N95" s="63" t="e">
        <f t="shared" si="26"/>
        <v>#N/A</v>
      </c>
      <c r="O95" s="63" t="e">
        <f t="shared" si="26"/>
        <v>#N/A</v>
      </c>
      <c r="P95" s="63" t="e">
        <f t="shared" si="26"/>
        <v>#N/A</v>
      </c>
      <c r="Q95" s="63" t="e">
        <f t="shared" si="26"/>
        <v>#N/A</v>
      </c>
      <c r="R95" s="63" t="e">
        <f t="shared" si="26"/>
        <v>#N/A</v>
      </c>
      <c r="S95" s="63">
        <f t="shared" si="26"/>
        <v>94.977836399210943</v>
      </c>
      <c r="T95" s="63">
        <f t="shared" si="26"/>
        <v>95.2560591953835</v>
      </c>
      <c r="U95" s="63">
        <f t="shared" si="26"/>
        <v>95.536597521369401</v>
      </c>
      <c r="V95" s="63">
        <f t="shared" si="26"/>
        <v>95.819305816327542</v>
      </c>
      <c r="W95" s="63">
        <f t="shared" si="26"/>
        <v>96.104040772532016</v>
      </c>
      <c r="X95" s="63">
        <f t="shared" si="26"/>
        <v>96.390663192037536</v>
      </c>
      <c r="Y95" s="63">
        <f t="shared" si="26"/>
        <v>96.679039382920834</v>
      </c>
      <c r="Z95" s="63" t="str">
        <f t="shared" si="26"/>
        <v>*</v>
      </c>
      <c r="AA95" s="63" t="str">
        <f t="shared" si="26"/>
        <v>*</v>
      </c>
      <c r="AB95" s="63" t="str">
        <f t="shared" si="26"/>
        <v>*</v>
      </c>
      <c r="AC95" s="63" t="str">
        <f t="shared" si="26"/>
        <v>*</v>
      </c>
      <c r="AD95" s="63" t="str">
        <f t="shared" si="26"/>
        <v>*</v>
      </c>
      <c r="AE95" s="63" t="str">
        <f t="shared" si="26"/>
        <v>*</v>
      </c>
      <c r="AF95" s="63" t="str">
        <f t="shared" si="26"/>
        <v>*</v>
      </c>
      <c r="AG95" s="63" t="str">
        <f t="shared" si="26"/>
        <v>*</v>
      </c>
      <c r="AH95" s="63" t="str">
        <f t="shared" si="26"/>
        <v>*</v>
      </c>
      <c r="AI95" s="63" t="str">
        <f t="shared" si="26"/>
        <v>*</v>
      </c>
      <c r="AJ95" s="63" t="str">
        <f t="shared" si="26"/>
        <v>*</v>
      </c>
      <c r="AK95" s="63" t="str">
        <f t="shared" si="26"/>
        <v>*</v>
      </c>
      <c r="AL95" s="63" t="str">
        <f t="shared" si="26"/>
        <v>*</v>
      </c>
      <c r="AM95" s="63" t="str">
        <f t="shared" si="26"/>
        <v>*</v>
      </c>
      <c r="AN95" s="63" t="str">
        <f t="shared" si="26"/>
        <v>*</v>
      </c>
      <c r="AO95" s="63" t="str">
        <f t="shared" si="26"/>
        <v>*</v>
      </c>
      <c r="AP95" s="63" t="str">
        <f t="shared" si="26"/>
        <v>*</v>
      </c>
      <c r="AQ95" s="63" t="str">
        <f t="shared" si="26"/>
        <v>*</v>
      </c>
      <c r="AR95" s="63" t="str">
        <f t="shared" si="26"/>
        <v>*</v>
      </c>
      <c r="AS95" s="63" t="str">
        <f t="shared" si="26"/>
        <v>*</v>
      </c>
      <c r="AT95" s="63" t="str">
        <f t="shared" si="26"/>
        <v>*</v>
      </c>
      <c r="AU95" s="63" t="str">
        <f t="shared" si="26"/>
        <v>*</v>
      </c>
      <c r="AV95" s="63" t="str">
        <f t="shared" si="26"/>
        <v>*</v>
      </c>
      <c r="AW95" s="63" t="str">
        <f t="shared" si="26"/>
        <v>*</v>
      </c>
      <c r="AX95" s="63" t="str">
        <f t="shared" si="26"/>
        <v>*</v>
      </c>
      <c r="AY95" s="63" t="str">
        <f t="shared" si="26"/>
        <v>*</v>
      </c>
      <c r="AZ95" s="63" t="str">
        <f t="shared" si="26"/>
        <v>*</v>
      </c>
    </row>
    <row r="96" spans="1:52" x14ac:dyDescent="0.25">
      <c r="B96" s="71">
        <f t="shared" si="25"/>
        <v>0.95</v>
      </c>
      <c r="C96" s="63" t="e">
        <f t="shared" si="26"/>
        <v>#N/A</v>
      </c>
      <c r="D96" s="63" t="e">
        <f t="shared" si="26"/>
        <v>#N/A</v>
      </c>
      <c r="E96" s="63" t="e">
        <f t="shared" si="26"/>
        <v>#N/A</v>
      </c>
      <c r="F96" s="63" t="e">
        <f t="shared" si="26"/>
        <v>#N/A</v>
      </c>
      <c r="G96" s="63" t="e">
        <f t="shared" si="26"/>
        <v>#N/A</v>
      </c>
      <c r="H96" s="63" t="e">
        <f t="shared" ref="H96:AZ97" si="27">IF(H$64&lt;&gt;"*", NA(), IF(H$65&lt;&gt;"*", H76/H$62, "*"))</f>
        <v>#N/A</v>
      </c>
      <c r="I96" s="63" t="e">
        <f t="shared" si="27"/>
        <v>#N/A</v>
      </c>
      <c r="J96" s="63" t="e">
        <f t="shared" si="27"/>
        <v>#N/A</v>
      </c>
      <c r="K96" s="63" t="e">
        <f t="shared" si="27"/>
        <v>#N/A</v>
      </c>
      <c r="L96" s="63" t="e">
        <f t="shared" si="27"/>
        <v>#N/A</v>
      </c>
      <c r="M96" s="63" t="e">
        <f t="shared" si="27"/>
        <v>#N/A</v>
      </c>
      <c r="N96" s="63" t="e">
        <f t="shared" si="27"/>
        <v>#N/A</v>
      </c>
      <c r="O96" s="63" t="e">
        <f t="shared" si="27"/>
        <v>#N/A</v>
      </c>
      <c r="P96" s="63" t="e">
        <f t="shared" si="27"/>
        <v>#N/A</v>
      </c>
      <c r="Q96" s="63" t="e">
        <f t="shared" si="27"/>
        <v>#N/A</v>
      </c>
      <c r="R96" s="63" t="e">
        <f t="shared" si="27"/>
        <v>#N/A</v>
      </c>
      <c r="S96" s="63">
        <f t="shared" si="27"/>
        <v>96.954308037057757</v>
      </c>
      <c r="T96" s="63">
        <f t="shared" si="27"/>
        <v>97.273147508257907</v>
      </c>
      <c r="U96" s="63">
        <f t="shared" si="27"/>
        <v>97.597877022192634</v>
      </c>
      <c r="V96" s="63">
        <f t="shared" si="27"/>
        <v>97.928126313892861</v>
      </c>
      <c r="W96" s="63">
        <f t="shared" si="27"/>
        <v>98.263530849667617</v>
      </c>
      <c r="X96" s="63">
        <f t="shared" si="27"/>
        <v>98.60373654992712</v>
      </c>
      <c r="Y96" s="63">
        <f t="shared" si="27"/>
        <v>98.948403340820079</v>
      </c>
      <c r="Z96" s="63" t="str">
        <f t="shared" si="27"/>
        <v>*</v>
      </c>
      <c r="AA96" s="63" t="str">
        <f t="shared" si="27"/>
        <v>*</v>
      </c>
      <c r="AB96" s="63" t="str">
        <f t="shared" si="27"/>
        <v>*</v>
      </c>
      <c r="AC96" s="63" t="str">
        <f t="shared" si="27"/>
        <v>*</v>
      </c>
      <c r="AD96" s="63" t="str">
        <f t="shared" si="27"/>
        <v>*</v>
      </c>
      <c r="AE96" s="63" t="str">
        <f t="shared" si="27"/>
        <v>*</v>
      </c>
      <c r="AF96" s="63" t="str">
        <f t="shared" si="27"/>
        <v>*</v>
      </c>
      <c r="AG96" s="63" t="str">
        <f t="shared" si="27"/>
        <v>*</v>
      </c>
      <c r="AH96" s="63" t="str">
        <f t="shared" si="27"/>
        <v>*</v>
      </c>
      <c r="AI96" s="63" t="str">
        <f t="shared" si="27"/>
        <v>*</v>
      </c>
      <c r="AJ96" s="63" t="str">
        <f t="shared" si="27"/>
        <v>*</v>
      </c>
      <c r="AK96" s="63" t="str">
        <f t="shared" si="27"/>
        <v>*</v>
      </c>
      <c r="AL96" s="63" t="str">
        <f t="shared" si="27"/>
        <v>*</v>
      </c>
      <c r="AM96" s="63" t="str">
        <f t="shared" si="27"/>
        <v>*</v>
      </c>
      <c r="AN96" s="63" t="str">
        <f t="shared" si="27"/>
        <v>*</v>
      </c>
      <c r="AO96" s="63" t="str">
        <f t="shared" si="27"/>
        <v>*</v>
      </c>
      <c r="AP96" s="63" t="str">
        <f t="shared" si="27"/>
        <v>*</v>
      </c>
      <c r="AQ96" s="63" t="str">
        <f t="shared" si="27"/>
        <v>*</v>
      </c>
      <c r="AR96" s="63" t="str">
        <f t="shared" si="27"/>
        <v>*</v>
      </c>
      <c r="AS96" s="63" t="str">
        <f t="shared" si="27"/>
        <v>*</v>
      </c>
      <c r="AT96" s="63" t="str">
        <f t="shared" si="27"/>
        <v>*</v>
      </c>
      <c r="AU96" s="63" t="str">
        <f t="shared" si="27"/>
        <v>*</v>
      </c>
      <c r="AV96" s="63" t="str">
        <f t="shared" si="27"/>
        <v>*</v>
      </c>
      <c r="AW96" s="63" t="str">
        <f t="shared" si="27"/>
        <v>*</v>
      </c>
      <c r="AX96" s="63" t="str">
        <f t="shared" si="27"/>
        <v>*</v>
      </c>
      <c r="AY96" s="63" t="str">
        <f t="shared" si="27"/>
        <v>*</v>
      </c>
      <c r="AZ96" s="63" t="str">
        <f t="shared" si="27"/>
        <v>*</v>
      </c>
    </row>
    <row r="97" spans="1:52" x14ac:dyDescent="0.25">
      <c r="B97" s="71">
        <f t="shared" si="25"/>
        <v>0.97499999999999998</v>
      </c>
      <c r="C97" s="63" t="e">
        <f t="shared" ref="C97:AH97" si="28">IF(C$64&lt;&gt;"*", NA(), IF(C$65&lt;&gt;"*", C77/C$62, "*"))</f>
        <v>#N/A</v>
      </c>
      <c r="D97" s="63" t="e">
        <f t="shared" si="28"/>
        <v>#N/A</v>
      </c>
      <c r="E97" s="63" t="e">
        <f t="shared" si="28"/>
        <v>#N/A</v>
      </c>
      <c r="F97" s="63" t="e">
        <f t="shared" si="28"/>
        <v>#N/A</v>
      </c>
      <c r="G97" s="63" t="e">
        <f t="shared" si="28"/>
        <v>#N/A</v>
      </c>
      <c r="H97" s="63" t="e">
        <f t="shared" si="28"/>
        <v>#N/A</v>
      </c>
      <c r="I97" s="63" t="e">
        <f t="shared" si="28"/>
        <v>#N/A</v>
      </c>
      <c r="J97" s="63" t="e">
        <f t="shared" si="28"/>
        <v>#N/A</v>
      </c>
      <c r="K97" s="63" t="e">
        <f t="shared" si="28"/>
        <v>#N/A</v>
      </c>
      <c r="L97" s="63" t="e">
        <f t="shared" si="28"/>
        <v>#N/A</v>
      </c>
      <c r="M97" s="63" t="e">
        <f t="shared" si="28"/>
        <v>#N/A</v>
      </c>
      <c r="N97" s="63" t="e">
        <f t="shared" si="28"/>
        <v>#N/A</v>
      </c>
      <c r="O97" s="63" t="e">
        <f t="shared" si="28"/>
        <v>#N/A</v>
      </c>
      <c r="P97" s="63" t="e">
        <f t="shared" si="28"/>
        <v>#N/A</v>
      </c>
      <c r="Q97" s="63" t="e">
        <f t="shared" si="28"/>
        <v>#N/A</v>
      </c>
      <c r="R97" s="63" t="e">
        <f t="shared" si="28"/>
        <v>#N/A</v>
      </c>
      <c r="S97" s="63">
        <f t="shared" si="28"/>
        <v>97.6633878814811</v>
      </c>
      <c r="T97" s="63">
        <f t="shared" si="28"/>
        <v>97.996799009090608</v>
      </c>
      <c r="U97" s="63">
        <f t="shared" si="28"/>
        <v>98.337382573281161</v>
      </c>
      <c r="V97" s="63">
        <f t="shared" si="28"/>
        <v>98.684687694130716</v>
      </c>
      <c r="W97" s="63">
        <f t="shared" si="28"/>
        <v>99.038270470822624</v>
      </c>
      <c r="X97" s="63">
        <f t="shared" si="28"/>
        <v>99.397699732732676</v>
      </c>
      <c r="Y97" s="63">
        <f t="shared" si="28"/>
        <v>99.762561364337259</v>
      </c>
      <c r="Z97" s="63" t="str">
        <f t="shared" si="28"/>
        <v>*</v>
      </c>
      <c r="AA97" s="63" t="str">
        <f t="shared" si="28"/>
        <v>*</v>
      </c>
      <c r="AB97" s="63" t="str">
        <f t="shared" si="28"/>
        <v>*</v>
      </c>
      <c r="AC97" s="63" t="str">
        <f t="shared" si="28"/>
        <v>*</v>
      </c>
      <c r="AD97" s="63" t="str">
        <f t="shared" si="28"/>
        <v>*</v>
      </c>
      <c r="AE97" s="63" t="str">
        <f t="shared" si="28"/>
        <v>*</v>
      </c>
      <c r="AF97" s="63" t="str">
        <f t="shared" si="28"/>
        <v>*</v>
      </c>
      <c r="AG97" s="63" t="str">
        <f t="shared" si="28"/>
        <v>*</v>
      </c>
      <c r="AH97" s="63" t="str">
        <f t="shared" si="28"/>
        <v>*</v>
      </c>
      <c r="AI97" s="63" t="str">
        <f t="shared" si="27"/>
        <v>*</v>
      </c>
      <c r="AJ97" s="63" t="str">
        <f t="shared" si="27"/>
        <v>*</v>
      </c>
      <c r="AK97" s="63" t="str">
        <f t="shared" si="27"/>
        <v>*</v>
      </c>
      <c r="AL97" s="63" t="str">
        <f t="shared" si="27"/>
        <v>*</v>
      </c>
      <c r="AM97" s="63" t="str">
        <f t="shared" si="27"/>
        <v>*</v>
      </c>
      <c r="AN97" s="63" t="str">
        <f t="shared" si="27"/>
        <v>*</v>
      </c>
      <c r="AO97" s="63" t="str">
        <f t="shared" si="27"/>
        <v>*</v>
      </c>
      <c r="AP97" s="63" t="str">
        <f t="shared" si="27"/>
        <v>*</v>
      </c>
      <c r="AQ97" s="63" t="str">
        <f t="shared" si="27"/>
        <v>*</v>
      </c>
      <c r="AR97" s="63" t="str">
        <f t="shared" si="27"/>
        <v>*</v>
      </c>
      <c r="AS97" s="63" t="str">
        <f t="shared" si="27"/>
        <v>*</v>
      </c>
      <c r="AT97" s="63" t="str">
        <f t="shared" si="27"/>
        <v>*</v>
      </c>
      <c r="AU97" s="63" t="str">
        <f t="shared" si="27"/>
        <v>*</v>
      </c>
      <c r="AV97" s="63" t="str">
        <f t="shared" si="27"/>
        <v>*</v>
      </c>
      <c r="AW97" s="63" t="str">
        <f t="shared" si="27"/>
        <v>*</v>
      </c>
      <c r="AX97" s="63" t="str">
        <f t="shared" si="27"/>
        <v>*</v>
      </c>
      <c r="AY97" s="63" t="str">
        <f t="shared" si="27"/>
        <v>*</v>
      </c>
      <c r="AZ97" s="63" t="str">
        <f t="shared" si="27"/>
        <v>*</v>
      </c>
    </row>
    <row r="98" spans="1:52" x14ac:dyDescent="0.25">
      <c r="B98" s="67"/>
      <c r="C98" s="63"/>
      <c r="D98" s="63"/>
      <c r="E98" s="63"/>
      <c r="F98" s="63"/>
      <c r="G98" s="63"/>
      <c r="H98" s="63"/>
      <c r="I98" s="63"/>
      <c r="J98" s="63"/>
      <c r="K98" s="63"/>
      <c r="L98" s="63"/>
      <c r="M98" s="63"/>
      <c r="N98" s="63"/>
      <c r="O98" s="63"/>
      <c r="P98" s="63"/>
      <c r="Q98" s="63"/>
      <c r="R98" s="63"/>
      <c r="S98" s="63"/>
      <c r="T98" s="63"/>
      <c r="U98" s="63"/>
      <c r="V98" s="63"/>
      <c r="W98" s="63"/>
      <c r="X98" s="63"/>
      <c r="Y98" s="63"/>
      <c r="Z98" s="63"/>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row>
    <row r="99" spans="1:52" x14ac:dyDescent="0.25">
      <c r="A99" s="26" t="s">
        <v>29</v>
      </c>
      <c r="B99" s="59"/>
      <c r="C99" s="61"/>
      <c r="D99" s="61"/>
      <c r="E99" s="61"/>
      <c r="F99" s="61"/>
      <c r="G99" s="61"/>
      <c r="H99" s="61"/>
      <c r="I99" s="61"/>
      <c r="J99" s="61"/>
      <c r="K99" s="61"/>
      <c r="L99" s="61"/>
      <c r="M99" s="61"/>
      <c r="N99" s="61"/>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row>
    <row r="100" spans="1:52" x14ac:dyDescent="0.25">
      <c r="A100" s="26"/>
      <c r="B100" s="68">
        <v>0.1</v>
      </c>
      <c r="C100" s="63" t="e">
        <f t="shared" ref="C100:I100" si="29">IF(C$64&lt;&gt;"*", NA(), IF(C$65&lt;&gt;"*", C$80/C$62, NA()))</f>
        <v>#N/A</v>
      </c>
      <c r="D100" s="63" t="e">
        <f t="shared" si="29"/>
        <v>#N/A</v>
      </c>
      <c r="E100" s="63" t="e">
        <f t="shared" si="29"/>
        <v>#N/A</v>
      </c>
      <c r="F100" s="63" t="e">
        <f t="shared" si="29"/>
        <v>#N/A</v>
      </c>
      <c r="G100" s="63" t="e">
        <f t="shared" si="29"/>
        <v>#N/A</v>
      </c>
      <c r="H100" s="63" t="e">
        <f t="shared" si="29"/>
        <v>#N/A</v>
      </c>
      <c r="I100" s="63" t="e">
        <f t="shared" si="29"/>
        <v>#N/A</v>
      </c>
      <c r="J100" s="63" t="e">
        <f>IF(J$64&lt;&gt;"*", NA(), IF(J$65&lt;&gt;"*", J$80/J$62, NA()))</f>
        <v>#N/A</v>
      </c>
      <c r="K100" s="63" t="e">
        <f t="shared" ref="K100:AZ100" si="30">IF(K$64&lt;&gt;"*", NA(), IF(K$65&lt;&gt;"*", K$80/K$62, NA()))</f>
        <v>#N/A</v>
      </c>
      <c r="L100" s="63" t="e">
        <f t="shared" si="30"/>
        <v>#N/A</v>
      </c>
      <c r="M100" s="63" t="e">
        <f t="shared" si="30"/>
        <v>#N/A</v>
      </c>
      <c r="N100" s="63" t="e">
        <f t="shared" si="30"/>
        <v>#N/A</v>
      </c>
      <c r="O100" s="63" t="e">
        <f t="shared" si="30"/>
        <v>#N/A</v>
      </c>
      <c r="P100" s="63" t="e">
        <f t="shared" si="30"/>
        <v>#N/A</v>
      </c>
      <c r="Q100" s="63" t="e">
        <f t="shared" si="30"/>
        <v>#N/A</v>
      </c>
      <c r="R100" s="63" t="e">
        <f t="shared" si="30"/>
        <v>#N/A</v>
      </c>
      <c r="S100" s="63">
        <f t="shared" si="30"/>
        <v>96.184572347237705</v>
      </c>
      <c r="T100" s="63">
        <f t="shared" si="30"/>
        <v>96.487593678793502</v>
      </c>
      <c r="U100" s="63">
        <f t="shared" si="30"/>
        <v>96.79511296117802</v>
      </c>
      <c r="V100" s="63">
        <f t="shared" si="30"/>
        <v>97.106847440309593</v>
      </c>
      <c r="W100" s="63">
        <f t="shared" si="30"/>
        <v>97.42251873881618</v>
      </c>
      <c r="X100" s="63">
        <f t="shared" si="30"/>
        <v>97.741856462635141</v>
      </c>
      <c r="Y100" s="63">
        <f t="shared" si="30"/>
        <v>98.064600913232823</v>
      </c>
      <c r="Z100" s="63" t="e">
        <f t="shared" si="30"/>
        <v>#N/A</v>
      </c>
      <c r="AA100" s="63" t="e">
        <f t="shared" si="30"/>
        <v>#N/A</v>
      </c>
      <c r="AB100" s="63" t="e">
        <f t="shared" si="30"/>
        <v>#N/A</v>
      </c>
      <c r="AC100" s="63" t="e">
        <f t="shared" si="30"/>
        <v>#N/A</v>
      </c>
      <c r="AD100" s="63" t="e">
        <f t="shared" si="30"/>
        <v>#N/A</v>
      </c>
      <c r="AE100" s="63" t="e">
        <f t="shared" si="30"/>
        <v>#N/A</v>
      </c>
      <c r="AF100" s="63" t="e">
        <f t="shared" si="30"/>
        <v>#N/A</v>
      </c>
      <c r="AG100" s="63" t="e">
        <f t="shared" si="30"/>
        <v>#N/A</v>
      </c>
      <c r="AH100" s="63" t="e">
        <f t="shared" si="30"/>
        <v>#N/A</v>
      </c>
      <c r="AI100" s="63" t="e">
        <f t="shared" si="30"/>
        <v>#N/A</v>
      </c>
      <c r="AJ100" s="63" t="e">
        <f t="shared" si="30"/>
        <v>#N/A</v>
      </c>
      <c r="AK100" s="63" t="e">
        <f t="shared" si="30"/>
        <v>#N/A</v>
      </c>
      <c r="AL100" s="63" t="e">
        <f t="shared" si="30"/>
        <v>#N/A</v>
      </c>
      <c r="AM100" s="63" t="e">
        <f t="shared" si="30"/>
        <v>#N/A</v>
      </c>
      <c r="AN100" s="63" t="e">
        <f t="shared" si="30"/>
        <v>#N/A</v>
      </c>
      <c r="AO100" s="63" t="e">
        <f t="shared" si="30"/>
        <v>#N/A</v>
      </c>
      <c r="AP100" s="63" t="e">
        <f t="shared" si="30"/>
        <v>#N/A</v>
      </c>
      <c r="AQ100" s="63" t="e">
        <f t="shared" si="30"/>
        <v>#N/A</v>
      </c>
      <c r="AR100" s="63" t="e">
        <f t="shared" si="30"/>
        <v>#N/A</v>
      </c>
      <c r="AS100" s="63" t="e">
        <f t="shared" si="30"/>
        <v>#N/A</v>
      </c>
      <c r="AT100" s="63" t="e">
        <f t="shared" si="30"/>
        <v>#N/A</v>
      </c>
      <c r="AU100" s="63" t="e">
        <f t="shared" si="30"/>
        <v>#N/A</v>
      </c>
      <c r="AV100" s="63" t="e">
        <f t="shared" si="30"/>
        <v>#N/A</v>
      </c>
      <c r="AW100" s="63" t="e">
        <f t="shared" si="30"/>
        <v>#N/A</v>
      </c>
      <c r="AX100" s="63" t="e">
        <f t="shared" si="30"/>
        <v>#N/A</v>
      </c>
      <c r="AY100" s="63" t="e">
        <f t="shared" si="30"/>
        <v>#N/A</v>
      </c>
      <c r="AZ100" s="63" t="e">
        <f t="shared" si="30"/>
        <v>#N/A</v>
      </c>
    </row>
    <row r="101" spans="1:52" x14ac:dyDescent="0.25">
      <c r="B101" s="68">
        <f>$B81</f>
        <v>0.25</v>
      </c>
      <c r="C101" s="63" t="e">
        <f t="shared" ref="C101:AZ101" si="31">IF(C$64&lt;&gt;"*", NA(), IF(C$65&lt;&gt;"*", C$81/C$62, NA()))</f>
        <v>#N/A</v>
      </c>
      <c r="D101" s="63" t="e">
        <f t="shared" si="31"/>
        <v>#N/A</v>
      </c>
      <c r="E101" s="63" t="e">
        <f t="shared" si="31"/>
        <v>#N/A</v>
      </c>
      <c r="F101" s="63" t="e">
        <f t="shared" si="31"/>
        <v>#N/A</v>
      </c>
      <c r="G101" s="63" t="e">
        <f t="shared" si="31"/>
        <v>#N/A</v>
      </c>
      <c r="H101" s="63" t="e">
        <f t="shared" si="31"/>
        <v>#N/A</v>
      </c>
      <c r="I101" s="63" t="e">
        <f t="shared" si="31"/>
        <v>#N/A</v>
      </c>
      <c r="J101" s="63" t="e">
        <f t="shared" si="31"/>
        <v>#N/A</v>
      </c>
      <c r="K101" s="63" t="e">
        <f t="shared" si="31"/>
        <v>#N/A</v>
      </c>
      <c r="L101" s="63" t="e">
        <f t="shared" si="31"/>
        <v>#N/A</v>
      </c>
      <c r="M101" s="63" t="e">
        <f t="shared" si="31"/>
        <v>#N/A</v>
      </c>
      <c r="N101" s="63" t="e">
        <f t="shared" si="31"/>
        <v>#N/A</v>
      </c>
      <c r="O101" s="63" t="e">
        <f t="shared" si="31"/>
        <v>#N/A</v>
      </c>
      <c r="P101" s="63" t="e">
        <f t="shared" si="31"/>
        <v>#N/A</v>
      </c>
      <c r="Q101" s="63" t="e">
        <f t="shared" si="31"/>
        <v>#N/A</v>
      </c>
      <c r="R101" s="63" t="e">
        <f t="shared" si="31"/>
        <v>#N/A</v>
      </c>
      <c r="S101" s="63">
        <f t="shared" si="31"/>
        <v>94.977836399210943</v>
      </c>
      <c r="T101" s="63">
        <f t="shared" si="31"/>
        <v>95.2560591953835</v>
      </c>
      <c r="U101" s="63">
        <f t="shared" si="31"/>
        <v>95.536597521369401</v>
      </c>
      <c r="V101" s="63">
        <f t="shared" si="31"/>
        <v>95.819305816327542</v>
      </c>
      <c r="W101" s="63">
        <f t="shared" si="31"/>
        <v>96.104040772532016</v>
      </c>
      <c r="X101" s="63">
        <f t="shared" si="31"/>
        <v>96.390663192037536</v>
      </c>
      <c r="Y101" s="63">
        <f t="shared" si="31"/>
        <v>96.679039382920834</v>
      </c>
      <c r="Z101" s="63" t="e">
        <f t="shared" si="31"/>
        <v>#N/A</v>
      </c>
      <c r="AA101" s="63" t="e">
        <f t="shared" si="31"/>
        <v>#N/A</v>
      </c>
      <c r="AB101" s="63" t="e">
        <f t="shared" si="31"/>
        <v>#N/A</v>
      </c>
      <c r="AC101" s="63" t="e">
        <f t="shared" si="31"/>
        <v>#N/A</v>
      </c>
      <c r="AD101" s="63" t="e">
        <f t="shared" si="31"/>
        <v>#N/A</v>
      </c>
      <c r="AE101" s="63" t="e">
        <f t="shared" si="31"/>
        <v>#N/A</v>
      </c>
      <c r="AF101" s="63" t="e">
        <f t="shared" si="31"/>
        <v>#N/A</v>
      </c>
      <c r="AG101" s="63" t="e">
        <f t="shared" si="31"/>
        <v>#N/A</v>
      </c>
      <c r="AH101" s="63" t="e">
        <f t="shared" si="31"/>
        <v>#N/A</v>
      </c>
      <c r="AI101" s="63" t="e">
        <f t="shared" si="31"/>
        <v>#N/A</v>
      </c>
      <c r="AJ101" s="63" t="e">
        <f t="shared" si="31"/>
        <v>#N/A</v>
      </c>
      <c r="AK101" s="63" t="e">
        <f t="shared" si="31"/>
        <v>#N/A</v>
      </c>
      <c r="AL101" s="63" t="e">
        <f t="shared" si="31"/>
        <v>#N/A</v>
      </c>
      <c r="AM101" s="63" t="e">
        <f t="shared" si="31"/>
        <v>#N/A</v>
      </c>
      <c r="AN101" s="63" t="e">
        <f t="shared" si="31"/>
        <v>#N/A</v>
      </c>
      <c r="AO101" s="63" t="e">
        <f t="shared" si="31"/>
        <v>#N/A</v>
      </c>
      <c r="AP101" s="63" t="e">
        <f t="shared" si="31"/>
        <v>#N/A</v>
      </c>
      <c r="AQ101" s="63" t="e">
        <f t="shared" si="31"/>
        <v>#N/A</v>
      </c>
      <c r="AR101" s="63" t="e">
        <f t="shared" si="31"/>
        <v>#N/A</v>
      </c>
      <c r="AS101" s="63" t="e">
        <f t="shared" si="31"/>
        <v>#N/A</v>
      </c>
      <c r="AT101" s="63" t="e">
        <f t="shared" si="31"/>
        <v>#N/A</v>
      </c>
      <c r="AU101" s="63" t="e">
        <f t="shared" si="31"/>
        <v>#N/A</v>
      </c>
      <c r="AV101" s="63" t="e">
        <f t="shared" si="31"/>
        <v>#N/A</v>
      </c>
      <c r="AW101" s="63" t="e">
        <f t="shared" si="31"/>
        <v>#N/A</v>
      </c>
      <c r="AX101" s="63" t="e">
        <f t="shared" si="31"/>
        <v>#N/A</v>
      </c>
      <c r="AY101" s="63" t="e">
        <f t="shared" si="31"/>
        <v>#N/A</v>
      </c>
      <c r="AZ101" s="63" t="e">
        <f t="shared" si="31"/>
        <v>#N/A</v>
      </c>
    </row>
    <row r="102" spans="1:52" x14ac:dyDescent="0.25">
      <c r="B102" s="68">
        <f>$B82</f>
        <v>0.33</v>
      </c>
      <c r="C102" s="63" t="e">
        <f t="shared" ref="C102:AZ102" si="32">IF(C$64&lt;&gt;"*", NA(), IF(C$65&lt;&gt;"*", C$82/C$62, NA()))</f>
        <v>#N/A</v>
      </c>
      <c r="D102" s="63" t="e">
        <f t="shared" si="32"/>
        <v>#N/A</v>
      </c>
      <c r="E102" s="63" t="e">
        <f t="shared" si="32"/>
        <v>#N/A</v>
      </c>
      <c r="F102" s="63" t="e">
        <f t="shared" si="32"/>
        <v>#N/A</v>
      </c>
      <c r="G102" s="63" t="e">
        <f t="shared" si="32"/>
        <v>#N/A</v>
      </c>
      <c r="H102" s="63" t="e">
        <f t="shared" si="32"/>
        <v>#N/A</v>
      </c>
      <c r="I102" s="63" t="e">
        <f t="shared" si="32"/>
        <v>#N/A</v>
      </c>
      <c r="J102" s="63" t="e">
        <f t="shared" si="32"/>
        <v>#N/A</v>
      </c>
      <c r="K102" s="63" t="e">
        <f t="shared" si="32"/>
        <v>#N/A</v>
      </c>
      <c r="L102" s="63" t="e">
        <f t="shared" si="32"/>
        <v>#N/A</v>
      </c>
      <c r="M102" s="63" t="e">
        <f t="shared" si="32"/>
        <v>#N/A</v>
      </c>
      <c r="N102" s="63" t="e">
        <f t="shared" si="32"/>
        <v>#N/A</v>
      </c>
      <c r="O102" s="63" t="e">
        <f t="shared" si="32"/>
        <v>#N/A</v>
      </c>
      <c r="P102" s="63" t="e">
        <f t="shared" si="32"/>
        <v>#N/A</v>
      </c>
      <c r="Q102" s="63" t="e">
        <f t="shared" si="32"/>
        <v>#N/A</v>
      </c>
      <c r="R102" s="63" t="e">
        <f t="shared" si="32"/>
        <v>#N/A</v>
      </c>
      <c r="S102" s="63">
        <f t="shared" si="32"/>
        <v>94.528535461162335</v>
      </c>
      <c r="T102" s="63">
        <f t="shared" si="32"/>
        <v>94.797525081487152</v>
      </c>
      <c r="U102" s="63">
        <f t="shared" si="32"/>
        <v>95.068017656338199</v>
      </c>
      <c r="V102" s="63">
        <f t="shared" si="32"/>
        <v>95.339918705686046</v>
      </c>
      <c r="W102" s="63">
        <f t="shared" si="32"/>
        <v>95.613135211943899</v>
      </c>
      <c r="X102" s="63">
        <f t="shared" si="32"/>
        <v>95.887576825084437</v>
      </c>
      <c r="Y102" s="63">
        <f t="shared" si="32"/>
        <v>96.163156768906376</v>
      </c>
      <c r="Z102" s="63" t="e">
        <f t="shared" si="32"/>
        <v>#N/A</v>
      </c>
      <c r="AA102" s="63" t="e">
        <f t="shared" si="32"/>
        <v>#N/A</v>
      </c>
      <c r="AB102" s="63" t="e">
        <f t="shared" si="32"/>
        <v>#N/A</v>
      </c>
      <c r="AC102" s="63" t="e">
        <f t="shared" si="32"/>
        <v>#N/A</v>
      </c>
      <c r="AD102" s="63" t="e">
        <f t="shared" si="32"/>
        <v>#N/A</v>
      </c>
      <c r="AE102" s="63" t="e">
        <f t="shared" si="32"/>
        <v>#N/A</v>
      </c>
      <c r="AF102" s="63" t="e">
        <f t="shared" si="32"/>
        <v>#N/A</v>
      </c>
      <c r="AG102" s="63" t="e">
        <f t="shared" si="32"/>
        <v>#N/A</v>
      </c>
      <c r="AH102" s="63" t="e">
        <f t="shared" si="32"/>
        <v>#N/A</v>
      </c>
      <c r="AI102" s="63" t="e">
        <f t="shared" si="32"/>
        <v>#N/A</v>
      </c>
      <c r="AJ102" s="63" t="e">
        <f t="shared" si="32"/>
        <v>#N/A</v>
      </c>
      <c r="AK102" s="63" t="e">
        <f t="shared" si="32"/>
        <v>#N/A</v>
      </c>
      <c r="AL102" s="63" t="e">
        <f t="shared" si="32"/>
        <v>#N/A</v>
      </c>
      <c r="AM102" s="63" t="e">
        <f t="shared" si="32"/>
        <v>#N/A</v>
      </c>
      <c r="AN102" s="63" t="e">
        <f t="shared" si="32"/>
        <v>#N/A</v>
      </c>
      <c r="AO102" s="63" t="e">
        <f t="shared" si="32"/>
        <v>#N/A</v>
      </c>
      <c r="AP102" s="63" t="e">
        <f t="shared" si="32"/>
        <v>#N/A</v>
      </c>
      <c r="AQ102" s="63" t="e">
        <f t="shared" si="32"/>
        <v>#N/A</v>
      </c>
      <c r="AR102" s="63" t="e">
        <f t="shared" si="32"/>
        <v>#N/A</v>
      </c>
      <c r="AS102" s="63" t="e">
        <f t="shared" si="32"/>
        <v>#N/A</v>
      </c>
      <c r="AT102" s="63" t="e">
        <f t="shared" si="32"/>
        <v>#N/A</v>
      </c>
      <c r="AU102" s="63" t="e">
        <f t="shared" si="32"/>
        <v>#N/A</v>
      </c>
      <c r="AV102" s="63" t="e">
        <f t="shared" si="32"/>
        <v>#N/A</v>
      </c>
      <c r="AW102" s="63" t="e">
        <f t="shared" si="32"/>
        <v>#N/A</v>
      </c>
      <c r="AX102" s="63" t="e">
        <f t="shared" si="32"/>
        <v>#N/A</v>
      </c>
      <c r="AY102" s="63" t="e">
        <f t="shared" si="32"/>
        <v>#N/A</v>
      </c>
      <c r="AZ102" s="63" t="e">
        <f t="shared" si="32"/>
        <v>#N/A</v>
      </c>
    </row>
    <row r="103" spans="1:52" x14ac:dyDescent="0.25">
      <c r="B103" s="73">
        <f>$B83</f>
        <v>0.5</v>
      </c>
      <c r="C103" s="66" t="e">
        <f t="shared" ref="C103:AZ103" si="33">IF(C$64&lt;&gt;"*", NA(), IF(C$65&lt;&gt;"*", C$83/C$62, NA()))</f>
        <v>#N/A</v>
      </c>
      <c r="D103" s="66" t="e">
        <f t="shared" si="33"/>
        <v>#N/A</v>
      </c>
      <c r="E103" s="66" t="e">
        <f t="shared" si="33"/>
        <v>#N/A</v>
      </c>
      <c r="F103" s="66" t="e">
        <f t="shared" si="33"/>
        <v>#N/A</v>
      </c>
      <c r="G103" s="66" t="e">
        <f t="shared" si="33"/>
        <v>#N/A</v>
      </c>
      <c r="H103" s="66" t="e">
        <f t="shared" si="33"/>
        <v>#N/A</v>
      </c>
      <c r="I103" s="66" t="e">
        <f t="shared" si="33"/>
        <v>#N/A</v>
      </c>
      <c r="J103" s="66" t="e">
        <f t="shared" si="33"/>
        <v>#N/A</v>
      </c>
      <c r="K103" s="66" t="e">
        <f t="shared" si="33"/>
        <v>#N/A</v>
      </c>
      <c r="L103" s="66" t="e">
        <f t="shared" si="33"/>
        <v>#N/A</v>
      </c>
      <c r="M103" s="66" t="e">
        <f t="shared" si="33"/>
        <v>#N/A</v>
      </c>
      <c r="N103" s="66" t="e">
        <f t="shared" si="33"/>
        <v>#N/A</v>
      </c>
      <c r="O103" s="66" t="e">
        <f t="shared" si="33"/>
        <v>#N/A</v>
      </c>
      <c r="P103" s="66" t="e">
        <f t="shared" si="33"/>
        <v>#N/A</v>
      </c>
      <c r="Q103" s="66" t="e">
        <f t="shared" si="33"/>
        <v>#N/A</v>
      </c>
      <c r="R103" s="66" t="e">
        <f t="shared" si="33"/>
        <v>#N/A</v>
      </c>
      <c r="S103" s="66">
        <f t="shared" si="33"/>
        <v>93.697499999962758</v>
      </c>
      <c r="T103" s="66">
        <f t="shared" si="33"/>
        <v>93.949411764669719</v>
      </c>
      <c r="U103" s="66">
        <f t="shared" si="33"/>
        <v>94.20132352937668</v>
      </c>
      <c r="V103" s="66">
        <f t="shared" si="33"/>
        <v>94.453235294083697</v>
      </c>
      <c r="W103" s="66">
        <f t="shared" si="33"/>
        <v>94.705147058790658</v>
      </c>
      <c r="X103" s="66">
        <f t="shared" si="33"/>
        <v>94.957058823497619</v>
      </c>
      <c r="Y103" s="66">
        <f t="shared" si="33"/>
        <v>95.208970588204579</v>
      </c>
      <c r="Z103" s="66" t="e">
        <f t="shared" si="33"/>
        <v>#N/A</v>
      </c>
      <c r="AA103" s="66" t="e">
        <f t="shared" si="33"/>
        <v>#N/A</v>
      </c>
      <c r="AB103" s="66" t="e">
        <f t="shared" si="33"/>
        <v>#N/A</v>
      </c>
      <c r="AC103" s="66" t="e">
        <f t="shared" si="33"/>
        <v>#N/A</v>
      </c>
      <c r="AD103" s="66" t="e">
        <f t="shared" si="33"/>
        <v>#N/A</v>
      </c>
      <c r="AE103" s="66" t="e">
        <f t="shared" si="33"/>
        <v>#N/A</v>
      </c>
      <c r="AF103" s="66" t="e">
        <f t="shared" si="33"/>
        <v>#N/A</v>
      </c>
      <c r="AG103" s="66" t="e">
        <f t="shared" si="33"/>
        <v>#N/A</v>
      </c>
      <c r="AH103" s="66" t="e">
        <f t="shared" si="33"/>
        <v>#N/A</v>
      </c>
      <c r="AI103" s="66" t="e">
        <f t="shared" si="33"/>
        <v>#N/A</v>
      </c>
      <c r="AJ103" s="66" t="e">
        <f t="shared" si="33"/>
        <v>#N/A</v>
      </c>
      <c r="AK103" s="66" t="e">
        <f t="shared" si="33"/>
        <v>#N/A</v>
      </c>
      <c r="AL103" s="66" t="e">
        <f t="shared" si="33"/>
        <v>#N/A</v>
      </c>
      <c r="AM103" s="66" t="e">
        <f t="shared" si="33"/>
        <v>#N/A</v>
      </c>
      <c r="AN103" s="66" t="e">
        <f t="shared" si="33"/>
        <v>#N/A</v>
      </c>
      <c r="AO103" s="66" t="e">
        <f t="shared" si="33"/>
        <v>#N/A</v>
      </c>
      <c r="AP103" s="66" t="e">
        <f t="shared" si="33"/>
        <v>#N/A</v>
      </c>
      <c r="AQ103" s="66" t="e">
        <f t="shared" si="33"/>
        <v>#N/A</v>
      </c>
      <c r="AR103" s="66" t="e">
        <f t="shared" si="33"/>
        <v>#N/A</v>
      </c>
      <c r="AS103" s="66" t="e">
        <f t="shared" si="33"/>
        <v>#N/A</v>
      </c>
      <c r="AT103" s="66" t="e">
        <f t="shared" si="33"/>
        <v>#N/A</v>
      </c>
      <c r="AU103" s="66" t="e">
        <f t="shared" si="33"/>
        <v>#N/A</v>
      </c>
      <c r="AV103" s="66" t="e">
        <f t="shared" si="33"/>
        <v>#N/A</v>
      </c>
      <c r="AW103" s="66" t="e">
        <f t="shared" si="33"/>
        <v>#N/A</v>
      </c>
      <c r="AX103" s="66" t="e">
        <f t="shared" si="33"/>
        <v>#N/A</v>
      </c>
      <c r="AY103" s="66" t="e">
        <f t="shared" si="33"/>
        <v>#N/A</v>
      </c>
      <c r="AZ103" s="66" t="e">
        <f t="shared" si="33"/>
        <v>#N/A</v>
      </c>
    </row>
    <row r="104" spans="1:52" x14ac:dyDescent="0.25">
      <c r="B104" s="68">
        <f>$B84</f>
        <v>0.67</v>
      </c>
      <c r="C104" s="63" t="e">
        <f t="shared" ref="C104:AZ104" si="34">IF(C$64&lt;&gt;"*", NA(), IF(C$65&lt;&gt;"*", C$84/C$62, NA()))</f>
        <v>#N/A</v>
      </c>
      <c r="D104" s="63" t="e">
        <f t="shared" si="34"/>
        <v>#N/A</v>
      </c>
      <c r="E104" s="63" t="e">
        <f t="shared" si="34"/>
        <v>#N/A</v>
      </c>
      <c r="F104" s="63" t="e">
        <f t="shared" si="34"/>
        <v>#N/A</v>
      </c>
      <c r="G104" s="63" t="e">
        <f t="shared" si="34"/>
        <v>#N/A</v>
      </c>
      <c r="H104" s="63" t="e">
        <f t="shared" si="34"/>
        <v>#N/A</v>
      </c>
      <c r="I104" s="63" t="e">
        <f t="shared" si="34"/>
        <v>#N/A</v>
      </c>
      <c r="J104" s="63" t="e">
        <f t="shared" si="34"/>
        <v>#N/A</v>
      </c>
      <c r="K104" s="63" t="e">
        <f t="shared" si="34"/>
        <v>#N/A</v>
      </c>
      <c r="L104" s="63" t="e">
        <f t="shared" si="34"/>
        <v>#N/A</v>
      </c>
      <c r="M104" s="63" t="e">
        <f t="shared" si="34"/>
        <v>#N/A</v>
      </c>
      <c r="N104" s="63" t="e">
        <f t="shared" si="34"/>
        <v>#N/A</v>
      </c>
      <c r="O104" s="63" t="e">
        <f t="shared" si="34"/>
        <v>#N/A</v>
      </c>
      <c r="P104" s="63" t="e">
        <f t="shared" si="34"/>
        <v>#N/A</v>
      </c>
      <c r="Q104" s="63" t="e">
        <f t="shared" si="34"/>
        <v>#N/A</v>
      </c>
      <c r="R104" s="63" t="e">
        <f t="shared" si="34"/>
        <v>#N/A</v>
      </c>
      <c r="S104" s="63">
        <f t="shared" si="34"/>
        <v>92.866464538763182</v>
      </c>
      <c r="T104" s="63">
        <f t="shared" si="34"/>
        <v>93.101298447852287</v>
      </c>
      <c r="U104" s="63">
        <f t="shared" si="34"/>
        <v>93.33462940241516</v>
      </c>
      <c r="V104" s="63">
        <f t="shared" si="34"/>
        <v>93.566551882481349</v>
      </c>
      <c r="W104" s="63">
        <f t="shared" si="34"/>
        <v>93.797158905637417</v>
      </c>
      <c r="X104" s="63">
        <f t="shared" si="34"/>
        <v>94.0265408219108</v>
      </c>
      <c r="Y104" s="63">
        <f t="shared" si="34"/>
        <v>94.254784407502783</v>
      </c>
      <c r="Z104" s="63" t="e">
        <f t="shared" si="34"/>
        <v>#N/A</v>
      </c>
      <c r="AA104" s="63" t="e">
        <f t="shared" si="34"/>
        <v>#N/A</v>
      </c>
      <c r="AB104" s="63" t="e">
        <f t="shared" si="34"/>
        <v>#N/A</v>
      </c>
      <c r="AC104" s="63" t="e">
        <f t="shared" si="34"/>
        <v>#N/A</v>
      </c>
      <c r="AD104" s="63" t="e">
        <f t="shared" si="34"/>
        <v>#N/A</v>
      </c>
      <c r="AE104" s="63" t="e">
        <f t="shared" si="34"/>
        <v>#N/A</v>
      </c>
      <c r="AF104" s="63" t="e">
        <f t="shared" si="34"/>
        <v>#N/A</v>
      </c>
      <c r="AG104" s="63" t="e">
        <f t="shared" si="34"/>
        <v>#N/A</v>
      </c>
      <c r="AH104" s="63" t="e">
        <f t="shared" si="34"/>
        <v>#N/A</v>
      </c>
      <c r="AI104" s="63" t="e">
        <f t="shared" si="34"/>
        <v>#N/A</v>
      </c>
      <c r="AJ104" s="63" t="e">
        <f t="shared" si="34"/>
        <v>#N/A</v>
      </c>
      <c r="AK104" s="63" t="e">
        <f t="shared" si="34"/>
        <v>#N/A</v>
      </c>
      <c r="AL104" s="63" t="e">
        <f t="shared" si="34"/>
        <v>#N/A</v>
      </c>
      <c r="AM104" s="63" t="e">
        <f t="shared" si="34"/>
        <v>#N/A</v>
      </c>
      <c r="AN104" s="63" t="e">
        <f t="shared" si="34"/>
        <v>#N/A</v>
      </c>
      <c r="AO104" s="63" t="e">
        <f t="shared" si="34"/>
        <v>#N/A</v>
      </c>
      <c r="AP104" s="63" t="e">
        <f t="shared" si="34"/>
        <v>#N/A</v>
      </c>
      <c r="AQ104" s="63" t="e">
        <f t="shared" si="34"/>
        <v>#N/A</v>
      </c>
      <c r="AR104" s="63" t="e">
        <f t="shared" si="34"/>
        <v>#N/A</v>
      </c>
      <c r="AS104" s="63" t="e">
        <f t="shared" si="34"/>
        <v>#N/A</v>
      </c>
      <c r="AT104" s="63" t="e">
        <f t="shared" si="34"/>
        <v>#N/A</v>
      </c>
      <c r="AU104" s="63" t="e">
        <f t="shared" si="34"/>
        <v>#N/A</v>
      </c>
      <c r="AV104" s="63" t="e">
        <f t="shared" si="34"/>
        <v>#N/A</v>
      </c>
      <c r="AW104" s="63" t="e">
        <f t="shared" si="34"/>
        <v>#N/A</v>
      </c>
      <c r="AX104" s="63" t="e">
        <f t="shared" si="34"/>
        <v>#N/A</v>
      </c>
      <c r="AY104" s="63" t="e">
        <f t="shared" si="34"/>
        <v>#N/A</v>
      </c>
      <c r="AZ104" s="63" t="e">
        <f t="shared" si="34"/>
        <v>#N/A</v>
      </c>
    </row>
    <row r="105" spans="1:52" x14ac:dyDescent="0.25">
      <c r="B105" s="68">
        <f>$B85</f>
        <v>0.75</v>
      </c>
      <c r="C105" s="63" t="e">
        <f t="shared" ref="C105:AZ105" si="35">IF(C$64&lt;&gt;"*", NA(), IF(C$65&lt;&gt;"*", C$85/C$62, NA()))</f>
        <v>#N/A</v>
      </c>
      <c r="D105" s="63" t="e">
        <f t="shared" si="35"/>
        <v>#N/A</v>
      </c>
      <c r="E105" s="63" t="e">
        <f t="shared" si="35"/>
        <v>#N/A</v>
      </c>
      <c r="F105" s="63" t="e">
        <f t="shared" si="35"/>
        <v>#N/A</v>
      </c>
      <c r="G105" s="63" t="e">
        <f t="shared" si="35"/>
        <v>#N/A</v>
      </c>
      <c r="H105" s="63" t="e">
        <f t="shared" si="35"/>
        <v>#N/A</v>
      </c>
      <c r="I105" s="63" t="e">
        <f t="shared" si="35"/>
        <v>#N/A</v>
      </c>
      <c r="J105" s="63" t="e">
        <f t="shared" si="35"/>
        <v>#N/A</v>
      </c>
      <c r="K105" s="63" t="e">
        <f t="shared" si="35"/>
        <v>#N/A</v>
      </c>
      <c r="L105" s="63" t="e">
        <f t="shared" si="35"/>
        <v>#N/A</v>
      </c>
      <c r="M105" s="63" t="e">
        <f t="shared" si="35"/>
        <v>#N/A</v>
      </c>
      <c r="N105" s="63" t="e">
        <f t="shared" si="35"/>
        <v>#N/A</v>
      </c>
      <c r="O105" s="63" t="e">
        <f t="shared" si="35"/>
        <v>#N/A</v>
      </c>
      <c r="P105" s="63" t="e">
        <f t="shared" si="35"/>
        <v>#N/A</v>
      </c>
      <c r="Q105" s="63" t="e">
        <f t="shared" si="35"/>
        <v>#N/A</v>
      </c>
      <c r="R105" s="63" t="e">
        <f t="shared" si="35"/>
        <v>#N/A</v>
      </c>
      <c r="S105" s="63">
        <f t="shared" si="35"/>
        <v>92.417163600714574</v>
      </c>
      <c r="T105" s="63">
        <f t="shared" si="35"/>
        <v>92.642764333955938</v>
      </c>
      <c r="U105" s="63">
        <f t="shared" si="35"/>
        <v>92.866049537383958</v>
      </c>
      <c r="V105" s="63">
        <f t="shared" si="35"/>
        <v>93.087164771839852</v>
      </c>
      <c r="W105" s="63">
        <f t="shared" si="35"/>
        <v>93.306253345049299</v>
      </c>
      <c r="X105" s="63">
        <f t="shared" si="35"/>
        <v>93.523454454957701</v>
      </c>
      <c r="Y105" s="63">
        <f t="shared" si="35"/>
        <v>93.738901793488324</v>
      </c>
      <c r="Z105" s="63" t="e">
        <f t="shared" si="35"/>
        <v>#N/A</v>
      </c>
      <c r="AA105" s="63" t="e">
        <f t="shared" si="35"/>
        <v>#N/A</v>
      </c>
      <c r="AB105" s="63" t="e">
        <f t="shared" si="35"/>
        <v>#N/A</v>
      </c>
      <c r="AC105" s="63" t="e">
        <f t="shared" si="35"/>
        <v>#N/A</v>
      </c>
      <c r="AD105" s="63" t="e">
        <f t="shared" si="35"/>
        <v>#N/A</v>
      </c>
      <c r="AE105" s="63" t="e">
        <f t="shared" si="35"/>
        <v>#N/A</v>
      </c>
      <c r="AF105" s="63" t="e">
        <f t="shared" si="35"/>
        <v>#N/A</v>
      </c>
      <c r="AG105" s="63" t="e">
        <f t="shared" si="35"/>
        <v>#N/A</v>
      </c>
      <c r="AH105" s="63" t="e">
        <f t="shared" si="35"/>
        <v>#N/A</v>
      </c>
      <c r="AI105" s="63" t="e">
        <f t="shared" si="35"/>
        <v>#N/A</v>
      </c>
      <c r="AJ105" s="63" t="e">
        <f t="shared" si="35"/>
        <v>#N/A</v>
      </c>
      <c r="AK105" s="63" t="e">
        <f t="shared" si="35"/>
        <v>#N/A</v>
      </c>
      <c r="AL105" s="63" t="e">
        <f t="shared" si="35"/>
        <v>#N/A</v>
      </c>
      <c r="AM105" s="63" t="e">
        <f t="shared" si="35"/>
        <v>#N/A</v>
      </c>
      <c r="AN105" s="63" t="e">
        <f t="shared" si="35"/>
        <v>#N/A</v>
      </c>
      <c r="AO105" s="63" t="e">
        <f t="shared" si="35"/>
        <v>#N/A</v>
      </c>
      <c r="AP105" s="63" t="e">
        <f t="shared" si="35"/>
        <v>#N/A</v>
      </c>
      <c r="AQ105" s="63" t="e">
        <f t="shared" si="35"/>
        <v>#N/A</v>
      </c>
      <c r="AR105" s="63" t="e">
        <f t="shared" si="35"/>
        <v>#N/A</v>
      </c>
      <c r="AS105" s="63" t="e">
        <f t="shared" si="35"/>
        <v>#N/A</v>
      </c>
      <c r="AT105" s="63" t="e">
        <f t="shared" si="35"/>
        <v>#N/A</v>
      </c>
      <c r="AU105" s="63" t="e">
        <f t="shared" si="35"/>
        <v>#N/A</v>
      </c>
      <c r="AV105" s="63" t="e">
        <f t="shared" si="35"/>
        <v>#N/A</v>
      </c>
      <c r="AW105" s="63" t="e">
        <f t="shared" si="35"/>
        <v>#N/A</v>
      </c>
      <c r="AX105" s="63" t="e">
        <f t="shared" si="35"/>
        <v>#N/A</v>
      </c>
      <c r="AY105" s="63" t="e">
        <f t="shared" si="35"/>
        <v>#N/A</v>
      </c>
      <c r="AZ105" s="63" t="e">
        <f t="shared" si="35"/>
        <v>#N/A</v>
      </c>
    </row>
    <row r="106" spans="1:52" ht="15" customHeight="1" x14ac:dyDescent="0.25">
      <c r="B106" s="68">
        <v>0.9</v>
      </c>
      <c r="C106" s="63" t="e">
        <f t="shared" ref="C106:AZ106" si="36">IF(C$64&lt;&gt;"*", NA(), IF(C$65&lt;&gt;"*", C$86/C$62, NA()))</f>
        <v>#N/A</v>
      </c>
      <c r="D106" s="63" t="e">
        <f t="shared" si="36"/>
        <v>#N/A</v>
      </c>
      <c r="E106" s="63" t="e">
        <f t="shared" si="36"/>
        <v>#N/A</v>
      </c>
      <c r="F106" s="63" t="e">
        <f t="shared" si="36"/>
        <v>#N/A</v>
      </c>
      <c r="G106" s="63" t="e">
        <f t="shared" si="36"/>
        <v>#N/A</v>
      </c>
      <c r="H106" s="63" t="e">
        <f t="shared" si="36"/>
        <v>#N/A</v>
      </c>
      <c r="I106" s="63" t="e">
        <f t="shared" si="36"/>
        <v>#N/A</v>
      </c>
      <c r="J106" s="63" t="e">
        <f>IF(J$64&lt;&gt;"*", NA(), IF(J$65&lt;&gt;"*", J$86/J$62, NA()))</f>
        <v>#N/A</v>
      </c>
      <c r="K106" s="63" t="e">
        <f t="shared" si="36"/>
        <v>#N/A</v>
      </c>
      <c r="L106" s="63" t="e">
        <f t="shared" si="36"/>
        <v>#N/A</v>
      </c>
      <c r="M106" s="63" t="e">
        <f t="shared" si="36"/>
        <v>#N/A</v>
      </c>
      <c r="N106" s="63" t="e">
        <f t="shared" si="36"/>
        <v>#N/A</v>
      </c>
      <c r="O106" s="63" t="e">
        <f t="shared" si="36"/>
        <v>#N/A</v>
      </c>
      <c r="P106" s="63" t="e">
        <f t="shared" si="36"/>
        <v>#N/A</v>
      </c>
      <c r="Q106" s="63" t="e">
        <f t="shared" si="36"/>
        <v>#N/A</v>
      </c>
      <c r="R106" s="63" t="e">
        <f t="shared" si="36"/>
        <v>#N/A</v>
      </c>
      <c r="S106" s="63">
        <f t="shared" si="36"/>
        <v>91.210427652687812</v>
      </c>
      <c r="T106" s="63">
        <f t="shared" si="36"/>
        <v>91.411229850545936</v>
      </c>
      <c r="U106" s="63">
        <f t="shared" si="36"/>
        <v>91.607534097575339</v>
      </c>
      <c r="V106" s="63">
        <f t="shared" si="36"/>
        <v>91.799623147857801</v>
      </c>
      <c r="W106" s="63">
        <f t="shared" si="36"/>
        <v>91.987775378765136</v>
      </c>
      <c r="X106" s="63">
        <f t="shared" si="36"/>
        <v>92.172261184360096</v>
      </c>
      <c r="Y106" s="63">
        <f t="shared" si="36"/>
        <v>92.353340263176335</v>
      </c>
      <c r="Z106" s="63" t="e">
        <f t="shared" si="36"/>
        <v>#N/A</v>
      </c>
      <c r="AA106" s="63" t="e">
        <f t="shared" si="36"/>
        <v>#N/A</v>
      </c>
      <c r="AB106" s="63" t="e">
        <f t="shared" si="36"/>
        <v>#N/A</v>
      </c>
      <c r="AC106" s="63" t="e">
        <f t="shared" si="36"/>
        <v>#N/A</v>
      </c>
      <c r="AD106" s="63" t="e">
        <f t="shared" si="36"/>
        <v>#N/A</v>
      </c>
      <c r="AE106" s="63" t="e">
        <f t="shared" si="36"/>
        <v>#N/A</v>
      </c>
      <c r="AF106" s="63" t="e">
        <f t="shared" si="36"/>
        <v>#N/A</v>
      </c>
      <c r="AG106" s="63" t="e">
        <f t="shared" si="36"/>
        <v>#N/A</v>
      </c>
      <c r="AH106" s="63" t="e">
        <f t="shared" si="36"/>
        <v>#N/A</v>
      </c>
      <c r="AI106" s="63" t="e">
        <f t="shared" si="36"/>
        <v>#N/A</v>
      </c>
      <c r="AJ106" s="63" t="e">
        <f t="shared" si="36"/>
        <v>#N/A</v>
      </c>
      <c r="AK106" s="63" t="e">
        <f t="shared" si="36"/>
        <v>#N/A</v>
      </c>
      <c r="AL106" s="63" t="e">
        <f t="shared" si="36"/>
        <v>#N/A</v>
      </c>
      <c r="AM106" s="63" t="e">
        <f t="shared" si="36"/>
        <v>#N/A</v>
      </c>
      <c r="AN106" s="63" t="e">
        <f t="shared" si="36"/>
        <v>#N/A</v>
      </c>
      <c r="AO106" s="63" t="e">
        <f t="shared" si="36"/>
        <v>#N/A</v>
      </c>
      <c r="AP106" s="63" t="e">
        <f t="shared" si="36"/>
        <v>#N/A</v>
      </c>
      <c r="AQ106" s="63" t="e">
        <f t="shared" si="36"/>
        <v>#N/A</v>
      </c>
      <c r="AR106" s="63" t="e">
        <f t="shared" si="36"/>
        <v>#N/A</v>
      </c>
      <c r="AS106" s="63" t="e">
        <f t="shared" si="36"/>
        <v>#N/A</v>
      </c>
      <c r="AT106" s="63" t="e">
        <f t="shared" si="36"/>
        <v>#N/A</v>
      </c>
      <c r="AU106" s="63" t="e">
        <f t="shared" si="36"/>
        <v>#N/A</v>
      </c>
      <c r="AV106" s="63" t="e">
        <f t="shared" si="36"/>
        <v>#N/A</v>
      </c>
      <c r="AW106" s="63" t="e">
        <f t="shared" si="36"/>
        <v>#N/A</v>
      </c>
      <c r="AX106" s="63" t="e">
        <f t="shared" si="36"/>
        <v>#N/A</v>
      </c>
      <c r="AY106" s="63" t="e">
        <f t="shared" si="36"/>
        <v>#N/A</v>
      </c>
      <c r="AZ106" s="63" t="e">
        <f t="shared" si="36"/>
        <v>#N/A</v>
      </c>
    </row>
    <row r="107" spans="1:52" hidden="1" x14ac:dyDescent="0.25">
      <c r="A107" s="22" t="s">
        <v>30</v>
      </c>
      <c r="B107" s="11"/>
      <c r="D107" s="5" t="s">
        <v>3</v>
      </c>
      <c r="E107" s="5" t="s">
        <v>9</v>
      </c>
      <c r="F107" s="5" t="s">
        <v>31</v>
      </c>
      <c r="G107" s="5" t="s">
        <v>32</v>
      </c>
    </row>
    <row r="108" spans="1:52" hidden="1" x14ac:dyDescent="0.25">
      <c r="B108" s="23" t="s">
        <v>33</v>
      </c>
      <c r="C108" s="28">
        <f>(SUMPRODUCT(C$63:AZ$63, C$63:AZ$63, C$117:AZ$117)*SUMPRODUCT(C$62:AZ$62,C$64:AZ$64,C$117:AZ$117) - SUMPRODUCT(C$62:AZ$62, C$63:AZ$63, C$117:AZ$117)*SUMPRODUCT(C$63:AZ$63, C$64:AZ$64,C$117:AZ$117))/($C$116*SUMPRODUCT(C$62:AZ$62, C$62:AZ$62, C$117:AZ$117))</f>
        <v>-413.65279411989098</v>
      </c>
      <c r="D108" s="24">
        <f>$C$110*SQRT(SUMPRODUCT(C$63:AZ$63, C$63:AZ$63, C$117:AZ$117))/SQRT($C$116*SUMPRODUCT(C$62:AZ$62, C$62:AZ$62, C$117:AZ$117))</f>
        <v>178.10888688426661</v>
      </c>
      <c r="E108" s="29">
        <f>_xlfn.T.DIST.2T(ABS(C108/D108), $C$113-2)</f>
        <v>3.5790437095596601E-2</v>
      </c>
      <c r="F108" s="25">
        <f>C108+_xlfn.T.INV(0.05/2, $C$113-2)*D108</f>
        <v>-795.65836370912405</v>
      </c>
      <c r="G108" s="25">
        <f>C108+_xlfn.T.INV(1-0.05/2, $C$113-2)*D108</f>
        <v>-31.647224530658093</v>
      </c>
    </row>
    <row r="109" spans="1:52" hidden="1" x14ac:dyDescent="0.25">
      <c r="B109" s="23" t="s">
        <v>34</v>
      </c>
      <c r="C109" s="30">
        <f>(SUMPRODUCT(C$63:AZ$63, C$64:AZ$64, C$117:AZ$117)-SUMPRODUCT(C$62:AZ$62, C$63:AZ$63, C$117:AZ$117)*SUMPRODUCT(C$62:AZ$62, C$64:AZ$64, C$117:AZ$117)/SUMPRODUCT(C$62:AZ$62, C$62:AZ$62, C$117:AZ$117))/$C$116</f>
        <v>0.25191176470697801</v>
      </c>
      <c r="D109" s="24">
        <f>$C$110/SQRT($C$116)</f>
        <v>8.8809980740845423E-2</v>
      </c>
      <c r="E109" s="29">
        <f>_xlfn.T.DIST.2T(ABS(C109/D109), $C$113-2)</f>
        <v>1.319592573226544E-2</v>
      </c>
      <c r="F109" s="24">
        <f>C109+_xlfn.T.INV(0.05/2, $C$113-2)*D109</f>
        <v>6.1433300259776169E-2</v>
      </c>
      <c r="G109" s="24">
        <f>C109+_xlfn.T.INV(1-0.05/2, $C$113-2)*D109</f>
        <v>0.4423902291541798</v>
      </c>
    </row>
    <row r="110" spans="1:52" hidden="1" x14ac:dyDescent="0.25">
      <c r="B110" s="23" t="s">
        <v>35</v>
      </c>
      <c r="C110" s="30">
        <f>SQRT(SUM(C$66:AZ$66)/($C$113-2))</f>
        <v>1.6375751313830988</v>
      </c>
    </row>
    <row r="111" spans="1:52" hidden="1" x14ac:dyDescent="0.25">
      <c r="B111" s="23" t="s">
        <v>36</v>
      </c>
      <c r="C111" s="31">
        <f xml:space="preserve"> (-1)*SUMPRODUCT(C$62:AZ$62, C$63:AZ$63, C$117:AZ$117)/SQRT(SUMPRODUCT(C$62:AZ$62, C$62:AZ$62, C$117:AZ$117)*SUMPRODUCT(C$63:AZ$63, C$63:AZ$63, C$117:AZ$117))</f>
        <v>-0.99999735830979941</v>
      </c>
    </row>
    <row r="112" spans="1:52" hidden="1" x14ac:dyDescent="0.25">
      <c r="A112" s="32" t="s">
        <v>37</v>
      </c>
    </row>
    <row r="113" spans="1:52" hidden="1" x14ac:dyDescent="0.25">
      <c r="A113" s="32"/>
      <c r="B113" s="23" t="s">
        <v>38</v>
      </c>
      <c r="C113" s="13">
        <f>SUM(C$117:AZ$117)</f>
        <v>16</v>
      </c>
    </row>
    <row r="114" spans="1:52" hidden="1" x14ac:dyDescent="0.25">
      <c r="B114" s="23" t="s">
        <v>39</v>
      </c>
      <c r="C114" s="24">
        <f>IF($B$16="Weighted LS", IF(COUNT(C$61:AZ$61) &gt;0, SUM(C$61:AZ$61)/COUNT(C$61:AZ$61), 1), 1)</f>
        <v>1</v>
      </c>
    </row>
    <row r="115" spans="1:52" hidden="1" x14ac:dyDescent="0.25">
      <c r="B115" s="23" t="s">
        <v>40</v>
      </c>
      <c r="C115" s="25">
        <f>SUMPRODUCT(C$63:AZ$63, C$117:AZ$117)/$C$113</f>
        <v>2005.5</v>
      </c>
    </row>
    <row r="116" spans="1:52" ht="17.25" hidden="1" x14ac:dyDescent="0.25">
      <c r="B116" s="33" t="s">
        <v>41</v>
      </c>
      <c r="C116" s="34">
        <f>SUMPRODUCT(C$63:AZ$63, C$63:AZ$63, C$117:AZ$117) - SUMPRODUCT(C$62:AZ$62, C$63:AZ$63,C$117:AZ$117)^2/SUMPRODUCT(C$62:AZ$62, C$62:AZ$62, C$117:AZ$117)</f>
        <v>340</v>
      </c>
    </row>
    <row r="117" spans="1:52" hidden="1" x14ac:dyDescent="0.25">
      <c r="B117" s="23" t="s">
        <v>42</v>
      </c>
      <c r="C117" s="5">
        <f t="shared" ref="C117:AZ117" si="37">IF(C$5&lt;&gt;"*", 1, 0)</f>
        <v>1</v>
      </c>
      <c r="D117" s="5">
        <f t="shared" si="37"/>
        <v>1</v>
      </c>
      <c r="E117" s="5">
        <f t="shared" si="37"/>
        <v>1</v>
      </c>
      <c r="F117" s="5">
        <f t="shared" si="37"/>
        <v>1</v>
      </c>
      <c r="G117" s="5">
        <f t="shared" si="37"/>
        <v>1</v>
      </c>
      <c r="H117" s="5">
        <f t="shared" si="37"/>
        <v>1</v>
      </c>
      <c r="I117" s="5">
        <f t="shared" si="37"/>
        <v>1</v>
      </c>
      <c r="J117" s="5">
        <f t="shared" si="37"/>
        <v>1</v>
      </c>
      <c r="K117" s="5">
        <f t="shared" si="37"/>
        <v>1</v>
      </c>
      <c r="L117" s="5">
        <f t="shared" si="37"/>
        <v>1</v>
      </c>
      <c r="M117" s="5">
        <f t="shared" si="37"/>
        <v>1</v>
      </c>
      <c r="N117" s="5">
        <f t="shared" si="37"/>
        <v>1</v>
      </c>
      <c r="O117" s="5">
        <f t="shared" si="37"/>
        <v>1</v>
      </c>
      <c r="P117" s="5">
        <f t="shared" si="37"/>
        <v>1</v>
      </c>
      <c r="Q117" s="5">
        <f t="shared" si="37"/>
        <v>1</v>
      </c>
      <c r="R117" s="5">
        <f t="shared" si="37"/>
        <v>1</v>
      </c>
      <c r="S117" s="5">
        <f t="shared" si="37"/>
        <v>0</v>
      </c>
      <c r="T117" s="5">
        <f t="shared" si="37"/>
        <v>0</v>
      </c>
      <c r="U117" s="5">
        <f t="shared" si="37"/>
        <v>0</v>
      </c>
      <c r="V117" s="5">
        <f t="shared" si="37"/>
        <v>0</v>
      </c>
      <c r="W117" s="5">
        <f t="shared" si="37"/>
        <v>0</v>
      </c>
      <c r="X117" s="5">
        <f t="shared" si="37"/>
        <v>0</v>
      </c>
      <c r="Y117" s="5">
        <f t="shared" si="37"/>
        <v>0</v>
      </c>
      <c r="Z117" s="5">
        <f t="shared" si="37"/>
        <v>0</v>
      </c>
      <c r="AA117" s="5">
        <f t="shared" si="37"/>
        <v>0</v>
      </c>
      <c r="AB117" s="5">
        <f t="shared" si="37"/>
        <v>0</v>
      </c>
      <c r="AC117" s="5">
        <f t="shared" si="37"/>
        <v>0</v>
      </c>
      <c r="AD117" s="5">
        <f t="shared" si="37"/>
        <v>0</v>
      </c>
      <c r="AE117" s="5">
        <f t="shared" si="37"/>
        <v>0</v>
      </c>
      <c r="AF117" s="5">
        <f t="shared" si="37"/>
        <v>0</v>
      </c>
      <c r="AG117" s="5">
        <f t="shared" si="37"/>
        <v>0</v>
      </c>
      <c r="AH117" s="5">
        <f t="shared" si="37"/>
        <v>0</v>
      </c>
      <c r="AI117" s="5">
        <f t="shared" si="37"/>
        <v>0</v>
      </c>
      <c r="AJ117" s="5">
        <f t="shared" si="37"/>
        <v>0</v>
      </c>
      <c r="AK117" s="5">
        <f t="shared" si="37"/>
        <v>0</v>
      </c>
      <c r="AL117" s="5">
        <f t="shared" si="37"/>
        <v>0</v>
      </c>
      <c r="AM117" s="5">
        <f t="shared" si="37"/>
        <v>0</v>
      </c>
      <c r="AN117" s="5">
        <f t="shared" si="37"/>
        <v>0</v>
      </c>
      <c r="AO117" s="5">
        <f t="shared" si="37"/>
        <v>0</v>
      </c>
      <c r="AP117" s="5">
        <f t="shared" si="37"/>
        <v>0</v>
      </c>
      <c r="AQ117" s="5">
        <f t="shared" si="37"/>
        <v>0</v>
      </c>
      <c r="AR117" s="5">
        <f t="shared" si="37"/>
        <v>0</v>
      </c>
      <c r="AS117" s="5">
        <f t="shared" si="37"/>
        <v>0</v>
      </c>
      <c r="AT117" s="5">
        <f t="shared" si="37"/>
        <v>0</v>
      </c>
      <c r="AU117" s="5">
        <f t="shared" si="37"/>
        <v>0</v>
      </c>
      <c r="AV117" s="5">
        <f t="shared" si="37"/>
        <v>0</v>
      </c>
      <c r="AW117" s="5">
        <f t="shared" si="37"/>
        <v>0</v>
      </c>
      <c r="AX117" s="5">
        <f t="shared" si="37"/>
        <v>0</v>
      </c>
      <c r="AY117" s="5">
        <f t="shared" si="37"/>
        <v>0</v>
      </c>
      <c r="AZ117" s="5">
        <f t="shared" si="37"/>
        <v>0</v>
      </c>
    </row>
  </sheetData>
  <sheetProtection algorithmName="SHA-256" hashValue="DmU3JnktUpiSgmQgdOiEiQTjpTSmS/tr84XesE6gBls=" saltValue="xA9US67+3G45lLZ2Zf7G9Q==" spinCount="100000" sheet="1" scenarios="1" formatCells="0" formatColumns="0" formatRows="0"/>
  <mergeCells count="25">
    <mergeCell ref="Y18:AE19"/>
    <mergeCell ref="Q20:W20"/>
    <mergeCell ref="Q21:W21"/>
    <mergeCell ref="X18:X19"/>
    <mergeCell ref="Q29:W29"/>
    <mergeCell ref="A20:A29"/>
    <mergeCell ref="Q30:W30"/>
    <mergeCell ref="P36:T36"/>
    <mergeCell ref="S37:T37"/>
    <mergeCell ref="Q22:W22"/>
    <mergeCell ref="Q23:W23"/>
    <mergeCell ref="Q24:W24"/>
    <mergeCell ref="Q25:W25"/>
    <mergeCell ref="Q26:W26"/>
    <mergeCell ref="C12:P12"/>
    <mergeCell ref="C14:K14"/>
    <mergeCell ref="C16:K16"/>
    <mergeCell ref="O18:P19"/>
    <mergeCell ref="Q18:W19"/>
    <mergeCell ref="C10:K10"/>
    <mergeCell ref="A3:B3"/>
    <mergeCell ref="A4:B4"/>
    <mergeCell ref="A5:B5"/>
    <mergeCell ref="A6:B6"/>
    <mergeCell ref="C8:K8"/>
  </mergeCells>
  <conditionalFormatting sqref="A30:I30 AC20:XFD26 Q18 K30 A31:K32 P39:S43 AB38:XFD43 AB27:XFD27 Y27 A59:O67 C58:O58 AC28:XFD37 P37:T38 A12:C12 Q21:Q25 A5:A6 A10:B10 A33:O45 A53:O57 B27:O29 A18:I19 A20 BC51:XFD52 AE17:XFD17 AF18:XFD19 A1:XFD1 A9:XFD9 A13:XFD16 A68:XFD1048576 L10:XFD10 P53:XFD67 P51:AZ51 B52:BA52 C4:XFD4 A17:X17 Q12:XFD12 A11:XFD11 P35:T35 Q31 P33:P34 P44:XFD50 B48:O49 A50:O51 Z3:XFD3 C6:XFD6 S5:XFD5 B20:I26">
    <cfRule type="containsErrors" dxfId="89" priority="42">
      <formula>ISERROR(A1)</formula>
    </cfRule>
  </conditionalFormatting>
  <conditionalFormatting sqref="C118">
    <cfRule type="containsErrors" dxfId="88" priority="41">
      <formula>ISERROR(C118)</formula>
    </cfRule>
  </conditionalFormatting>
  <conditionalFormatting sqref="C113 C115:C116">
    <cfRule type="containsErrors" dxfId="87" priority="40">
      <formula>ISERROR(C113)</formula>
    </cfRule>
  </conditionalFormatting>
  <conditionalFormatting sqref="C114">
    <cfRule type="containsErrors" dxfId="86" priority="39">
      <formula>ISERROR(C114)</formula>
    </cfRule>
  </conditionalFormatting>
  <conditionalFormatting sqref="A12:C12">
    <cfRule type="containsErrors" dxfId="85" priority="38">
      <formula>ISERROR(A12)</formula>
    </cfRule>
  </conditionalFormatting>
  <conditionalFormatting sqref="AL101:XFD102 A101:A102 AL100:AZ100">
    <cfRule type="containsErrors" dxfId="84" priority="37">
      <formula>ISERROR(A100)</formula>
    </cfRule>
  </conditionalFormatting>
  <conditionalFormatting sqref="AL81:XFD82 A81:A82 AL80:AZ80">
    <cfRule type="containsErrors" dxfId="83" priority="36">
      <formula>ISERROR(A80)</formula>
    </cfRule>
  </conditionalFormatting>
  <conditionalFormatting sqref="B82">
    <cfRule type="containsErrors" dxfId="82" priority="35">
      <formula>ISERROR(B82)</formula>
    </cfRule>
  </conditionalFormatting>
  <conditionalFormatting sqref="B81">
    <cfRule type="containsErrors" dxfId="81" priority="34">
      <formula>ISERROR(B81)</formula>
    </cfRule>
  </conditionalFormatting>
  <conditionalFormatting sqref="B101">
    <cfRule type="containsErrors" dxfId="80" priority="32">
      <formula>ISERROR(B101)</formula>
    </cfRule>
  </conditionalFormatting>
  <conditionalFormatting sqref="B102">
    <cfRule type="containsErrors" dxfId="79" priority="33">
      <formula>ISERROR(B102)</formula>
    </cfRule>
  </conditionalFormatting>
  <conditionalFormatting sqref="Y27">
    <cfRule type="containsErrors" dxfId="78" priority="31">
      <formula>ISERROR(Y27)</formula>
    </cfRule>
  </conditionalFormatting>
  <conditionalFormatting sqref="B41:B43">
    <cfRule type="containsErrors" dxfId="77" priority="30">
      <formula>ISERROR(B41)</formula>
    </cfRule>
  </conditionalFormatting>
  <conditionalFormatting sqref="B40">
    <cfRule type="containsErrors" dxfId="76" priority="29">
      <formula>ISERROR(B40)</formula>
    </cfRule>
  </conditionalFormatting>
  <conditionalFormatting sqref="B44">
    <cfRule type="containsErrors" dxfId="75" priority="28">
      <formula>ISERROR(B44)</formula>
    </cfRule>
  </conditionalFormatting>
  <conditionalFormatting sqref="D107:G107 D108:D109 F108:G109">
    <cfRule type="containsErrors" dxfId="74" priority="27">
      <formula>ISERROR(D107)</formula>
    </cfRule>
  </conditionalFormatting>
  <conditionalFormatting sqref="E108:E109">
    <cfRule type="containsErrors" dxfId="73" priority="26">
      <formula>ISERROR(E108)</formula>
    </cfRule>
  </conditionalFormatting>
  <conditionalFormatting sqref="A111:C111">
    <cfRule type="containsErrors" dxfId="72" priority="25">
      <formula>ISERROR(A111)</formula>
    </cfRule>
  </conditionalFormatting>
  <conditionalFormatting sqref="P37">
    <cfRule type="containsErrors" dxfId="71" priority="24">
      <formula>ISERROR(P37)</formula>
    </cfRule>
  </conditionalFormatting>
  <conditionalFormatting sqref="Q37:S37">
    <cfRule type="containsErrors" dxfId="70" priority="23">
      <formula>ISERROR(Q37)</formula>
    </cfRule>
  </conditionalFormatting>
  <conditionalFormatting sqref="A58:B58">
    <cfRule type="containsErrors" dxfId="69" priority="22">
      <formula>ISERROR(A58)</formula>
    </cfRule>
  </conditionalFormatting>
  <conditionalFormatting sqref="A2 BA2:XFD2">
    <cfRule type="containsErrors" dxfId="68" priority="21">
      <formula>ISERROR(A2)</formula>
    </cfRule>
  </conditionalFormatting>
  <conditionalFormatting sqref="Y29">
    <cfRule type="containsErrors" dxfId="67" priority="20">
      <formula>ISERROR(Y29)</formula>
    </cfRule>
  </conditionalFormatting>
  <conditionalFormatting sqref="Y29">
    <cfRule type="containsErrors" dxfId="66" priority="19">
      <formula>ISERROR(Y29)</formula>
    </cfRule>
  </conditionalFormatting>
  <conditionalFormatting sqref="Y20:Y26">
    <cfRule type="containsErrors" dxfId="65" priority="18">
      <formula>ISERROR(Y20)</formula>
    </cfRule>
  </conditionalFormatting>
  <conditionalFormatting sqref="X30 X20:X26 Q30">
    <cfRule type="containsErrors" dxfId="64" priority="17">
      <formula>ISERROR(Q20)</formula>
    </cfRule>
  </conditionalFormatting>
  <conditionalFormatting sqref="X24:X26">
    <cfRule type="containsErrors" dxfId="63" priority="16">
      <formula>ISERROR(X24)</formula>
    </cfRule>
  </conditionalFormatting>
  <conditionalFormatting sqref="L8:XFD8 C7:XEZ7">
    <cfRule type="containsErrors" dxfId="62" priority="43">
      <formula>ISERROR(#REF!)</formula>
    </cfRule>
  </conditionalFormatting>
  <conditionalFormatting sqref="XFA7:XFD7">
    <cfRule type="containsErrors" dxfId="61" priority="44">
      <formula>ISERROR(#REF!)</formula>
    </cfRule>
  </conditionalFormatting>
  <conditionalFormatting sqref="B80">
    <cfRule type="containsErrors" dxfId="60" priority="15">
      <formula>ISERROR(B80)</formula>
    </cfRule>
  </conditionalFormatting>
  <conditionalFormatting sqref="B100">
    <cfRule type="containsErrors" dxfId="59" priority="14">
      <formula>ISERROR(B100)</formula>
    </cfRule>
  </conditionalFormatting>
  <conditionalFormatting sqref="B106">
    <cfRule type="containsErrors" dxfId="58" priority="13">
      <formula>ISERROR(B106)</formula>
    </cfRule>
  </conditionalFormatting>
  <conditionalFormatting sqref="Q26">
    <cfRule type="containsErrors" dxfId="57" priority="12">
      <formula>ISERROR(Q26)</formula>
    </cfRule>
  </conditionalFormatting>
  <conditionalFormatting sqref="Q20">
    <cfRule type="containsErrors" dxfId="56" priority="11">
      <formula>ISERROR(Q20)</formula>
    </cfRule>
  </conditionalFormatting>
  <conditionalFormatting sqref="A52">
    <cfRule type="containsErrors" dxfId="55" priority="10">
      <formula>ISERROR(A52)</formula>
    </cfRule>
  </conditionalFormatting>
  <conditionalFormatting sqref="BB51">
    <cfRule type="containsErrors" dxfId="54" priority="9">
      <formula>ISERROR(BB51)</formula>
    </cfRule>
  </conditionalFormatting>
  <conditionalFormatting sqref="BB52">
    <cfRule type="containsErrors" dxfId="53" priority="8">
      <formula>ISERROR(BB52)</formula>
    </cfRule>
  </conditionalFormatting>
  <conditionalFormatting sqref="A46 A48">
    <cfRule type="containsErrors" dxfId="52" priority="7">
      <formula>ISERROR(A46)</formula>
    </cfRule>
  </conditionalFormatting>
  <conditionalFormatting sqref="P36">
    <cfRule type="containsErrors" dxfId="51" priority="6">
      <formula>ISERROR(P36)</formula>
    </cfRule>
  </conditionalFormatting>
  <conditionalFormatting sqref="Q32">
    <cfRule type="containsErrors" dxfId="50" priority="5">
      <formula>ISERROR(Q32)</formula>
    </cfRule>
  </conditionalFormatting>
  <conditionalFormatting sqref="X29">
    <cfRule type="containsErrors" dxfId="49" priority="4">
      <formula>ISERROR(X29)</formula>
    </cfRule>
  </conditionalFormatting>
  <conditionalFormatting sqref="X29">
    <cfRule type="containsErrors" dxfId="48" priority="3">
      <formula>ISERROR(X29)</formula>
    </cfRule>
  </conditionalFormatting>
  <conditionalFormatting sqref="C3:Y3">
    <cfRule type="containsErrors" dxfId="47" priority="2">
      <formula>ISERROR(C3)</formula>
    </cfRule>
  </conditionalFormatting>
  <conditionalFormatting sqref="C5:R5">
    <cfRule type="containsErrors" dxfId="46" priority="1">
      <formula>ISERROR(C5)</formula>
    </cfRule>
  </conditionalFormatting>
  <dataValidations count="5">
    <dataValidation type="list" allowBlank="1" showInputMessage="1" showErrorMessage="1" sqref="B14 B12" xr:uid="{DE4814DA-8165-495B-A1CB-C389335C713B}">
      <formula1>$C$3:$AZ$3</formula1>
    </dataValidation>
    <dataValidation type="list" allowBlank="1" showInputMessage="1" showErrorMessage="1" sqref="B8" xr:uid="{02AA536A-18A2-4D6C-8FD9-C8918F4AB8FB}">
      <formula1>"Percent,Other"</formula1>
    </dataValidation>
    <dataValidation type="list" allowBlank="1" showInputMessage="1" showErrorMessage="1" sqref="B16" xr:uid="{DF25C591-EEA7-4E98-B851-38E6EF949452}">
      <formula1>"Weighted LS,Ordinary LS"</formula1>
    </dataValidation>
    <dataValidation allowBlank="1" showInputMessage="1" showErrorMessage="1" sqref="B15" xr:uid="{85E5AED0-425A-4954-8119-D1B07CBA8860}"/>
    <dataValidation type="list" allowBlank="1" showInputMessage="1" showErrorMessage="1" sqref="B10" xr:uid="{E57A60B4-9E09-4F67-B9C3-80EC22444ABD}">
      <formula1>"Increase desired,Decrease desired"</formula1>
    </dataValidation>
  </dataValidations>
  <pageMargins left="0.7" right="0.7" top="0.75" bottom="0.75" header="0.3" footer="0.3"/>
  <pageSetup scale="65" orientation="landscape" r:id="rId1"/>
  <headerFooter>
    <oddHeader>&amp;L&amp;A&amp;R&amp;P</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8B787-3A7F-4339-81AF-CD3854E41F69}">
  <sheetPr codeName="Sheet6"/>
  <dimension ref="A1:BB117"/>
  <sheetViews>
    <sheetView zoomScaleNormal="100" workbookViewId="0">
      <selection activeCell="W7" sqref="W7"/>
    </sheetView>
  </sheetViews>
  <sheetFormatPr defaultColWidth="9.140625" defaultRowHeight="15" x14ac:dyDescent="0.25"/>
  <cols>
    <col min="1" max="1" width="27.5703125" style="2" customWidth="1"/>
    <col min="2" max="2" width="16" style="2" customWidth="1"/>
    <col min="3" max="52" width="10.5703125" style="2" customWidth="1"/>
    <col min="53" max="16384" width="9.140625" style="2"/>
  </cols>
  <sheetData>
    <row r="1" spans="1:52" s="90" customFormat="1" ht="17.45" customHeight="1" x14ac:dyDescent="0.25">
      <c r="A1" s="83" t="s">
        <v>71</v>
      </c>
      <c r="B1" s="89"/>
    </row>
    <row r="2" spans="1:52" ht="22.35" customHeight="1" thickBot="1" x14ac:dyDescent="0.3">
      <c r="A2" s="46" t="s">
        <v>65</v>
      </c>
      <c r="B2" s="46"/>
      <c r="C2" s="39"/>
      <c r="D2" s="39"/>
      <c r="E2" s="39"/>
      <c r="F2" s="39"/>
      <c r="G2" s="39"/>
      <c r="H2" s="39"/>
      <c r="I2" s="39"/>
      <c r="J2" s="39"/>
      <c r="K2" s="39"/>
      <c r="L2" s="39"/>
      <c r="M2" s="39"/>
      <c r="N2" s="39"/>
      <c r="O2" s="39"/>
      <c r="P2" s="39"/>
      <c r="Q2" s="39"/>
      <c r="R2" s="39"/>
      <c r="S2" s="39"/>
      <c r="T2" s="39"/>
      <c r="U2" s="39"/>
      <c r="V2" s="39"/>
      <c r="W2" s="39"/>
      <c r="X2" s="39"/>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row>
    <row r="3" spans="1:52" x14ac:dyDescent="0.25">
      <c r="A3" s="128" t="s">
        <v>44</v>
      </c>
      <c r="B3" s="128"/>
      <c r="C3" s="111" t="s">
        <v>73</v>
      </c>
      <c r="D3" s="112" t="s">
        <v>74</v>
      </c>
      <c r="E3" s="112" t="s">
        <v>75</v>
      </c>
      <c r="F3" s="112" t="s">
        <v>76</v>
      </c>
      <c r="G3" s="112" t="s">
        <v>77</v>
      </c>
      <c r="H3" s="112" t="s">
        <v>78</v>
      </c>
      <c r="I3" s="112" t="s">
        <v>79</v>
      </c>
      <c r="J3" s="112" t="s">
        <v>80</v>
      </c>
      <c r="K3" s="112" t="s">
        <v>81</v>
      </c>
      <c r="L3" s="112" t="s">
        <v>82</v>
      </c>
      <c r="M3" s="112" t="s">
        <v>83</v>
      </c>
      <c r="N3" s="112" t="s">
        <v>84</v>
      </c>
      <c r="O3" s="112" t="s">
        <v>85</v>
      </c>
      <c r="P3" s="112" t="s">
        <v>86</v>
      </c>
      <c r="Q3" s="112" t="s">
        <v>87</v>
      </c>
      <c r="R3" s="112" t="s">
        <v>1</v>
      </c>
      <c r="S3" s="112" t="s">
        <v>1</v>
      </c>
      <c r="T3" s="112" t="s">
        <v>1</v>
      </c>
      <c r="U3" s="112" t="s">
        <v>1</v>
      </c>
      <c r="V3" s="112" t="s">
        <v>1</v>
      </c>
      <c r="W3" s="112" t="s">
        <v>1</v>
      </c>
      <c r="X3" s="112" t="s">
        <v>1</v>
      </c>
      <c r="Y3" s="112" t="s">
        <v>1</v>
      </c>
      <c r="Z3" s="3" t="s">
        <v>1</v>
      </c>
      <c r="AA3" s="3" t="s">
        <v>1</v>
      </c>
      <c r="AB3" s="3" t="s">
        <v>1</v>
      </c>
      <c r="AC3" s="3" t="s">
        <v>1</v>
      </c>
      <c r="AD3" s="3" t="s">
        <v>1</v>
      </c>
      <c r="AE3" s="3" t="s">
        <v>1</v>
      </c>
      <c r="AF3" s="3" t="s">
        <v>1</v>
      </c>
      <c r="AG3" s="3" t="s">
        <v>1</v>
      </c>
      <c r="AH3" s="3" t="s">
        <v>1</v>
      </c>
      <c r="AI3" s="3" t="s">
        <v>1</v>
      </c>
      <c r="AJ3" s="3" t="s">
        <v>1</v>
      </c>
      <c r="AK3" s="3" t="s">
        <v>1</v>
      </c>
      <c r="AL3" s="3" t="s">
        <v>1</v>
      </c>
      <c r="AM3" s="3" t="s">
        <v>1</v>
      </c>
      <c r="AN3" s="3" t="s">
        <v>1</v>
      </c>
      <c r="AO3" s="3" t="s">
        <v>1</v>
      </c>
      <c r="AP3" s="3" t="s">
        <v>1</v>
      </c>
      <c r="AQ3" s="3" t="s">
        <v>1</v>
      </c>
      <c r="AR3" s="3" t="s">
        <v>1</v>
      </c>
      <c r="AS3" s="3" t="s">
        <v>1</v>
      </c>
      <c r="AT3" s="3" t="s">
        <v>1</v>
      </c>
      <c r="AU3" s="3" t="s">
        <v>1</v>
      </c>
      <c r="AV3" s="3" t="s">
        <v>1</v>
      </c>
      <c r="AW3" s="3" t="s">
        <v>1</v>
      </c>
      <c r="AX3" s="3" t="s">
        <v>1</v>
      </c>
      <c r="AY3" s="3" t="s">
        <v>1</v>
      </c>
      <c r="AZ3" s="4" t="s">
        <v>1</v>
      </c>
    </row>
    <row r="4" spans="1:52" x14ac:dyDescent="0.25">
      <c r="A4" s="129" t="s">
        <v>43</v>
      </c>
      <c r="B4" s="129"/>
      <c r="C4" s="84">
        <f>IF(IFERROR(FIND("-",C3,1),0)&gt;0,(MID(C3,1,FIND("-",C3,1)-1)+MID(C3,FIND("-",C3,1)+1,4))/2,C3)</f>
        <v>2000.5</v>
      </c>
      <c r="D4" s="85">
        <f>IF(IFERROR(FIND("-",D3,1),0)&gt;0,(MID(D3,1,FIND("-",D3,1)-1)+MID(D3,FIND("-",D3,1)+1,4))/2,D3)</f>
        <v>2002.5</v>
      </c>
      <c r="E4" s="85">
        <f t="shared" ref="E4:AZ4" si="0">IF(IFERROR(FIND("-",E3,1),0)&gt;0,(MID(E3,1,FIND("-",E3,1)-1)+MID(E3,FIND("-",E3,1)+1,4))/2,E3)</f>
        <v>2004.5</v>
      </c>
      <c r="F4" s="85">
        <f t="shared" si="0"/>
        <v>2006.5</v>
      </c>
      <c r="G4" s="85">
        <f t="shared" si="0"/>
        <v>2008.5</v>
      </c>
      <c r="H4" s="85">
        <f t="shared" si="0"/>
        <v>2010.5</v>
      </c>
      <c r="I4" s="85">
        <f t="shared" si="0"/>
        <v>2012.5</v>
      </c>
      <c r="J4" s="85">
        <f t="shared" si="0"/>
        <v>2014.5</v>
      </c>
      <c r="K4" s="85">
        <f t="shared" si="0"/>
        <v>2016.5</v>
      </c>
      <c r="L4" s="85">
        <f t="shared" si="0"/>
        <v>2018.5</v>
      </c>
      <c r="M4" s="85">
        <f t="shared" si="0"/>
        <v>2020.5</v>
      </c>
      <c r="N4" s="85">
        <f t="shared" si="0"/>
        <v>2022.5</v>
      </c>
      <c r="O4" s="85">
        <f t="shared" si="0"/>
        <v>2024.5</v>
      </c>
      <c r="P4" s="85">
        <f t="shared" si="0"/>
        <v>2026.5</v>
      </c>
      <c r="Q4" s="85">
        <f t="shared" si="0"/>
        <v>2028.5</v>
      </c>
      <c r="R4" s="85" t="str">
        <f t="shared" si="0"/>
        <v>*</v>
      </c>
      <c r="S4" s="85" t="str">
        <f t="shared" si="0"/>
        <v>*</v>
      </c>
      <c r="T4" s="85" t="str">
        <f t="shared" si="0"/>
        <v>*</v>
      </c>
      <c r="U4" s="85" t="str">
        <f t="shared" si="0"/>
        <v>*</v>
      </c>
      <c r="V4" s="85" t="str">
        <f t="shared" si="0"/>
        <v>*</v>
      </c>
      <c r="W4" s="85" t="str">
        <f t="shared" si="0"/>
        <v>*</v>
      </c>
      <c r="X4" s="85" t="str">
        <f t="shared" si="0"/>
        <v>*</v>
      </c>
      <c r="Y4" s="85" t="str">
        <f t="shared" si="0"/>
        <v>*</v>
      </c>
      <c r="Z4" s="85" t="str">
        <f t="shared" si="0"/>
        <v>*</v>
      </c>
      <c r="AA4" s="85" t="str">
        <f t="shared" si="0"/>
        <v>*</v>
      </c>
      <c r="AB4" s="85" t="str">
        <f t="shared" si="0"/>
        <v>*</v>
      </c>
      <c r="AC4" s="85" t="str">
        <f t="shared" si="0"/>
        <v>*</v>
      </c>
      <c r="AD4" s="85" t="str">
        <f t="shared" si="0"/>
        <v>*</v>
      </c>
      <c r="AE4" s="85" t="str">
        <f t="shared" si="0"/>
        <v>*</v>
      </c>
      <c r="AF4" s="85" t="str">
        <f t="shared" si="0"/>
        <v>*</v>
      </c>
      <c r="AG4" s="85" t="str">
        <f t="shared" si="0"/>
        <v>*</v>
      </c>
      <c r="AH4" s="85" t="str">
        <f t="shared" si="0"/>
        <v>*</v>
      </c>
      <c r="AI4" s="85" t="str">
        <f t="shared" si="0"/>
        <v>*</v>
      </c>
      <c r="AJ4" s="85" t="str">
        <f t="shared" si="0"/>
        <v>*</v>
      </c>
      <c r="AK4" s="85" t="str">
        <f t="shared" si="0"/>
        <v>*</v>
      </c>
      <c r="AL4" s="85" t="str">
        <f t="shared" si="0"/>
        <v>*</v>
      </c>
      <c r="AM4" s="85" t="str">
        <f t="shared" si="0"/>
        <v>*</v>
      </c>
      <c r="AN4" s="85" t="str">
        <f t="shared" si="0"/>
        <v>*</v>
      </c>
      <c r="AO4" s="85" t="str">
        <f t="shared" si="0"/>
        <v>*</v>
      </c>
      <c r="AP4" s="85" t="str">
        <f t="shared" si="0"/>
        <v>*</v>
      </c>
      <c r="AQ4" s="85" t="str">
        <f t="shared" si="0"/>
        <v>*</v>
      </c>
      <c r="AR4" s="85" t="str">
        <f t="shared" si="0"/>
        <v>*</v>
      </c>
      <c r="AS4" s="85" t="str">
        <f t="shared" si="0"/>
        <v>*</v>
      </c>
      <c r="AT4" s="85" t="str">
        <f t="shared" si="0"/>
        <v>*</v>
      </c>
      <c r="AU4" s="85" t="str">
        <f t="shared" si="0"/>
        <v>*</v>
      </c>
      <c r="AV4" s="85" t="str">
        <f t="shared" si="0"/>
        <v>*</v>
      </c>
      <c r="AW4" s="85" t="str">
        <f t="shared" si="0"/>
        <v>*</v>
      </c>
      <c r="AX4" s="85" t="str">
        <f t="shared" si="0"/>
        <v>*</v>
      </c>
      <c r="AY4" s="85" t="str">
        <f t="shared" si="0"/>
        <v>*</v>
      </c>
      <c r="AZ4" s="86" t="str">
        <f t="shared" si="0"/>
        <v>*</v>
      </c>
    </row>
    <row r="5" spans="1:52" x14ac:dyDescent="0.25">
      <c r="A5" s="130" t="s">
        <v>54</v>
      </c>
      <c r="B5" s="130"/>
      <c r="C5" s="113">
        <v>16.2</v>
      </c>
      <c r="D5" s="114">
        <v>16.3</v>
      </c>
      <c r="E5" s="114">
        <v>16.3</v>
      </c>
      <c r="F5" s="114">
        <v>16.3</v>
      </c>
      <c r="G5" s="114">
        <v>16.100000000000001</v>
      </c>
      <c r="H5" s="114">
        <v>14.8</v>
      </c>
      <c r="I5" s="114">
        <v>14</v>
      </c>
      <c r="J5" s="114">
        <v>13.6</v>
      </c>
      <c r="K5" s="114">
        <v>12.9</v>
      </c>
      <c r="L5" s="114" t="s">
        <v>1</v>
      </c>
      <c r="M5" s="114" t="s">
        <v>1</v>
      </c>
      <c r="N5" s="114" t="s">
        <v>1</v>
      </c>
      <c r="O5" s="114" t="s">
        <v>1</v>
      </c>
      <c r="P5" s="114" t="s">
        <v>1</v>
      </c>
      <c r="Q5" s="114" t="s">
        <v>1</v>
      </c>
      <c r="R5" s="114" t="s">
        <v>1</v>
      </c>
      <c r="S5" s="7" t="s">
        <v>1</v>
      </c>
      <c r="T5" s="7" t="s">
        <v>1</v>
      </c>
      <c r="U5" s="7" t="s">
        <v>1</v>
      </c>
      <c r="V5" s="7" t="s">
        <v>1</v>
      </c>
      <c r="W5" s="7" t="s">
        <v>1</v>
      </c>
      <c r="X5" s="7" t="s">
        <v>1</v>
      </c>
      <c r="Y5" s="7" t="s">
        <v>1</v>
      </c>
      <c r="Z5" s="7" t="s">
        <v>1</v>
      </c>
      <c r="AA5" s="7" t="s">
        <v>1</v>
      </c>
      <c r="AB5" s="7" t="s">
        <v>1</v>
      </c>
      <c r="AC5" s="7" t="s">
        <v>1</v>
      </c>
      <c r="AD5" s="7" t="s">
        <v>1</v>
      </c>
      <c r="AE5" s="7" t="s">
        <v>1</v>
      </c>
      <c r="AF5" s="7" t="s">
        <v>1</v>
      </c>
      <c r="AG5" s="7" t="s">
        <v>1</v>
      </c>
      <c r="AH5" s="7" t="s">
        <v>1</v>
      </c>
      <c r="AI5" s="7" t="s">
        <v>1</v>
      </c>
      <c r="AJ5" s="7" t="s">
        <v>1</v>
      </c>
      <c r="AK5" s="7" t="s">
        <v>1</v>
      </c>
      <c r="AL5" s="7" t="s">
        <v>1</v>
      </c>
      <c r="AM5" s="7" t="s">
        <v>1</v>
      </c>
      <c r="AN5" s="7" t="s">
        <v>1</v>
      </c>
      <c r="AO5" s="7" t="s">
        <v>1</v>
      </c>
      <c r="AP5" s="7" t="s">
        <v>1</v>
      </c>
      <c r="AQ5" s="7" t="s">
        <v>1</v>
      </c>
      <c r="AR5" s="7" t="s">
        <v>1</v>
      </c>
      <c r="AS5" s="7" t="s">
        <v>1</v>
      </c>
      <c r="AT5" s="7" t="s">
        <v>1</v>
      </c>
      <c r="AU5" s="7" t="s">
        <v>1</v>
      </c>
      <c r="AV5" s="7" t="s">
        <v>1</v>
      </c>
      <c r="AW5" s="7" t="s">
        <v>1</v>
      </c>
      <c r="AX5" s="7" t="s">
        <v>1</v>
      </c>
      <c r="AY5" s="7" t="s">
        <v>1</v>
      </c>
      <c r="AZ5" s="8" t="s">
        <v>1</v>
      </c>
    </row>
    <row r="6" spans="1:52" ht="15.75" thickBot="1" x14ac:dyDescent="0.3">
      <c r="A6" s="130" t="s">
        <v>53</v>
      </c>
      <c r="B6" s="130"/>
      <c r="C6" s="115">
        <v>0.185</v>
      </c>
      <c r="D6" s="116">
        <v>0.19</v>
      </c>
      <c r="E6" s="116">
        <v>0.20300000000000001</v>
      </c>
      <c r="F6" s="116">
        <v>0.34399999999999997</v>
      </c>
      <c r="G6" s="116">
        <v>0.19800000000000001</v>
      </c>
      <c r="H6" s="116">
        <v>0.20499999999999999</v>
      </c>
      <c r="I6" s="116">
        <v>0.2</v>
      </c>
      <c r="J6" s="116">
        <v>0.19400000000000001</v>
      </c>
      <c r="K6" s="116">
        <v>0.17</v>
      </c>
      <c r="L6" s="9" t="s">
        <v>1</v>
      </c>
      <c r="M6" s="9" t="s">
        <v>1</v>
      </c>
      <c r="N6" s="9" t="s">
        <v>1</v>
      </c>
      <c r="O6" s="9" t="s">
        <v>1</v>
      </c>
      <c r="P6" s="9" t="s">
        <v>1</v>
      </c>
      <c r="Q6" s="9" t="s">
        <v>1</v>
      </c>
      <c r="R6" s="9" t="s">
        <v>1</v>
      </c>
      <c r="S6" s="9" t="s">
        <v>1</v>
      </c>
      <c r="T6" s="9" t="s">
        <v>1</v>
      </c>
      <c r="U6" s="9" t="s">
        <v>1</v>
      </c>
      <c r="V6" s="9" t="s">
        <v>1</v>
      </c>
      <c r="W6" s="9" t="s">
        <v>1</v>
      </c>
      <c r="X6" s="9" t="s">
        <v>1</v>
      </c>
      <c r="Y6" s="9" t="s">
        <v>1</v>
      </c>
      <c r="Z6" s="9" t="s">
        <v>1</v>
      </c>
      <c r="AA6" s="9" t="s">
        <v>1</v>
      </c>
      <c r="AB6" s="9" t="s">
        <v>1</v>
      </c>
      <c r="AC6" s="9" t="s">
        <v>1</v>
      </c>
      <c r="AD6" s="9" t="s">
        <v>1</v>
      </c>
      <c r="AE6" s="9" t="s">
        <v>1</v>
      </c>
      <c r="AF6" s="9" t="s">
        <v>1</v>
      </c>
      <c r="AG6" s="9" t="s">
        <v>1</v>
      </c>
      <c r="AH6" s="9" t="s">
        <v>1</v>
      </c>
      <c r="AI6" s="9" t="s">
        <v>1</v>
      </c>
      <c r="AJ6" s="9" t="s">
        <v>1</v>
      </c>
      <c r="AK6" s="9" t="s">
        <v>1</v>
      </c>
      <c r="AL6" s="9" t="s">
        <v>1</v>
      </c>
      <c r="AM6" s="9" t="s">
        <v>1</v>
      </c>
      <c r="AN6" s="9" t="s">
        <v>1</v>
      </c>
      <c r="AO6" s="9" t="s">
        <v>1</v>
      </c>
      <c r="AP6" s="9" t="s">
        <v>1</v>
      </c>
      <c r="AQ6" s="9" t="s">
        <v>1</v>
      </c>
      <c r="AR6" s="9" t="s">
        <v>1</v>
      </c>
      <c r="AS6" s="9" t="s">
        <v>1</v>
      </c>
      <c r="AT6" s="9" t="s">
        <v>1</v>
      </c>
      <c r="AU6" s="9" t="s">
        <v>1</v>
      </c>
      <c r="AV6" s="9" t="s">
        <v>1</v>
      </c>
      <c r="AW6" s="9" t="s">
        <v>1</v>
      </c>
      <c r="AX6" s="9" t="s">
        <v>1</v>
      </c>
      <c r="AY6" s="9" t="s">
        <v>1</v>
      </c>
      <c r="AZ6" s="10" t="s">
        <v>1</v>
      </c>
    </row>
    <row r="7" spans="1:52" ht="22.35" customHeight="1" thickBot="1" x14ac:dyDescent="0.3">
      <c r="A7" s="46" t="s">
        <v>45</v>
      </c>
      <c r="B7" s="46"/>
      <c r="F7" s="5"/>
      <c r="G7" s="5"/>
      <c r="H7" s="5"/>
      <c r="I7" s="5"/>
      <c r="J7" s="5"/>
      <c r="K7" s="5"/>
      <c r="L7" s="5"/>
      <c r="M7" s="5"/>
      <c r="N7" s="5"/>
    </row>
    <row r="8" spans="1:52" ht="30" customHeight="1" thickBot="1" x14ac:dyDescent="0.3">
      <c r="A8" s="40" t="s">
        <v>48</v>
      </c>
      <c r="B8" s="12" t="s">
        <v>67</v>
      </c>
      <c r="C8" s="126" t="s">
        <v>47</v>
      </c>
      <c r="D8" s="127"/>
      <c r="E8" s="127"/>
      <c r="F8" s="127"/>
      <c r="G8" s="127"/>
      <c r="H8" s="127"/>
      <c r="I8" s="127"/>
      <c r="J8" s="127"/>
      <c r="K8" s="127"/>
    </row>
    <row r="9" spans="1:52" ht="9.9499999999999993" customHeight="1" thickBot="1" x14ac:dyDescent="0.3">
      <c r="A9" s="19"/>
      <c r="B9" s="11"/>
      <c r="F9" s="5"/>
      <c r="G9" s="5"/>
      <c r="H9" s="5"/>
      <c r="I9" s="5"/>
      <c r="J9" s="5"/>
      <c r="K9" s="5"/>
      <c r="L9" s="5"/>
      <c r="M9" s="5"/>
      <c r="N9" s="5"/>
    </row>
    <row r="10" spans="1:52" ht="31.35" customHeight="1" thickBot="1" x14ac:dyDescent="0.3">
      <c r="A10" s="110" t="s">
        <v>51</v>
      </c>
      <c r="B10" s="14" t="s">
        <v>88</v>
      </c>
      <c r="C10" s="126" t="s">
        <v>59</v>
      </c>
      <c r="D10" s="127"/>
      <c r="E10" s="127"/>
      <c r="F10" s="127"/>
      <c r="G10" s="127"/>
      <c r="H10" s="127"/>
      <c r="I10" s="127"/>
      <c r="J10" s="127"/>
      <c r="K10" s="127"/>
    </row>
    <row r="11" spans="1:52" ht="9.9499999999999993" customHeight="1" thickBot="1" x14ac:dyDescent="0.3">
      <c r="A11" s="110"/>
      <c r="C11" s="13"/>
    </row>
    <row r="12" spans="1:52" ht="30" customHeight="1" thickBot="1" x14ac:dyDescent="0.3">
      <c r="A12" s="109" t="s">
        <v>49</v>
      </c>
      <c r="B12" s="12" t="s">
        <v>87</v>
      </c>
      <c r="C12" s="131" t="s">
        <v>46</v>
      </c>
      <c r="D12" s="132"/>
      <c r="E12" s="132"/>
      <c r="F12" s="132"/>
      <c r="G12" s="132"/>
      <c r="H12" s="132"/>
      <c r="I12" s="132"/>
      <c r="J12" s="132"/>
      <c r="K12" s="132"/>
      <c r="L12" s="132"/>
      <c r="M12" s="132"/>
      <c r="N12" s="132"/>
      <c r="O12" s="132"/>
      <c r="P12" s="132"/>
    </row>
    <row r="13" spans="1:52" ht="9.9499999999999993" customHeight="1" thickBot="1" x14ac:dyDescent="0.3">
      <c r="A13" s="110"/>
      <c r="C13" s="13"/>
    </row>
    <row r="14" spans="1:52" ht="30" customHeight="1" thickBot="1" x14ac:dyDescent="0.3">
      <c r="A14" s="109" t="s">
        <v>50</v>
      </c>
      <c r="B14" s="12" t="s">
        <v>81</v>
      </c>
      <c r="C14" s="127" t="s">
        <v>4</v>
      </c>
      <c r="D14" s="127"/>
      <c r="E14" s="127"/>
      <c r="F14" s="127"/>
      <c r="G14" s="127"/>
      <c r="H14" s="127"/>
      <c r="I14" s="127"/>
      <c r="J14" s="127"/>
      <c r="K14" s="127"/>
    </row>
    <row r="15" spans="1:52" ht="9.9499999999999993" customHeight="1" thickBot="1" x14ac:dyDescent="0.3">
      <c r="A15" s="109"/>
      <c r="B15" s="6"/>
    </row>
    <row r="16" spans="1:52" ht="15.75" thickBot="1" x14ac:dyDescent="0.3">
      <c r="A16" s="41" t="s">
        <v>5</v>
      </c>
      <c r="B16" s="14" t="s">
        <v>89</v>
      </c>
      <c r="C16" s="133" t="s">
        <v>6</v>
      </c>
      <c r="D16" s="133"/>
      <c r="E16" s="133"/>
      <c r="F16" s="133"/>
      <c r="G16" s="133"/>
      <c r="H16" s="133"/>
      <c r="I16" s="133"/>
      <c r="J16" s="133"/>
      <c r="K16" s="133"/>
    </row>
    <row r="17" spans="1:31" ht="24" customHeight="1" thickBot="1" x14ac:dyDescent="0.3">
      <c r="A17" s="45" t="s">
        <v>52</v>
      </c>
      <c r="B17" s="1"/>
      <c r="Z17" s="91"/>
      <c r="AA17" s="91"/>
      <c r="AB17" s="91"/>
      <c r="AC17" s="91"/>
      <c r="AD17" s="91"/>
    </row>
    <row r="18" spans="1:31" ht="15" customHeight="1" x14ac:dyDescent="0.25">
      <c r="A18" s="110" t="s">
        <v>7</v>
      </c>
      <c r="O18" s="134" t="s">
        <v>56</v>
      </c>
      <c r="P18" s="135"/>
      <c r="Q18" s="136" t="str">
        <f>CONCATENATE("Based on the linear trend from the ", $B$16, " projection, and using the model assumptions and data provided…")</f>
        <v>Based on the linear trend from the Weighted LS projection, and using the model assumptions and data provided…</v>
      </c>
      <c r="R18" s="137"/>
      <c r="S18" s="137"/>
      <c r="T18" s="137"/>
      <c r="U18" s="137"/>
      <c r="V18" s="137"/>
      <c r="W18" s="137"/>
      <c r="X18" s="154"/>
      <c r="Y18" s="143"/>
      <c r="Z18" s="144"/>
      <c r="AA18" s="144"/>
      <c r="AB18" s="144"/>
      <c r="AC18" s="144"/>
      <c r="AD18" s="144"/>
      <c r="AE18" s="144"/>
    </row>
    <row r="19" spans="1:31" x14ac:dyDescent="0.25">
      <c r="O19" s="134"/>
      <c r="P19" s="135"/>
      <c r="Q19" s="138"/>
      <c r="R19" s="139"/>
      <c r="S19" s="139"/>
      <c r="T19" s="139"/>
      <c r="U19" s="139"/>
      <c r="V19" s="139"/>
      <c r="W19" s="139"/>
      <c r="X19" s="155"/>
      <c r="Y19" s="143"/>
      <c r="Z19" s="144"/>
      <c r="AA19" s="144"/>
      <c r="AB19" s="144"/>
      <c r="AC19" s="144"/>
      <c r="AD19" s="144"/>
      <c r="AE19" s="144"/>
    </row>
    <row r="20" spans="1:31" ht="15.75" x14ac:dyDescent="0.25">
      <c r="A20" s="142"/>
      <c r="O20" s="47"/>
      <c r="P20" s="48"/>
      <c r="Q20" s="150" t="str">
        <f>CONCATENATE("...there is a ", $B$106*100, "% chance that ", $B$12, " value will meet or exceed:")</f>
        <v>...there is a 90% chance that 2028-2029 value will meet or exceed:</v>
      </c>
      <c r="R20" s="151"/>
      <c r="S20" s="151"/>
      <c r="T20" s="151"/>
      <c r="U20" s="151"/>
      <c r="V20" s="151"/>
      <c r="W20" s="151"/>
      <c r="X20" s="77">
        <f>INDEX($C$106:$AZ$106, MATCH($B$12, $C$50:$AZ$50))</f>
        <v>11.84358987581918</v>
      </c>
      <c r="Y20" s="117" t="str">
        <f>IF(ROUND(X20,1)&lt;0,"! Target candidate "&amp;ROUND(X20,1)&amp;" is less than 0 ",IF(AND($B$8="Percent",X20&gt;100),"! Target candidate "&amp;ROUND(X20,1)&amp;" is over 100 percent",IF(OR(AND($B$10="Decrease desired", X20&gt;$X$29),AND($B$10="Increase desired",X20&lt;$X$29)),"! Target candidate "&amp;ROUND(X20,1)&amp;" is not an improvement from the baseline",IF($A$58&lt;&gt;"*",IF(OR(AND($B$10="Decrease desired",X20&gt;$X$30),AND($B$10="Increase desired",X20&lt;$X$30)),"! Target candidate "&amp;ROUND(X20,1)&amp;" is not a statistically significant improvement from the baseline"&amp;CHAR(178),""),""))))</f>
        <v/>
      </c>
      <c r="AA20" s="78"/>
    </row>
    <row r="21" spans="1:31" ht="15.6" customHeight="1" x14ac:dyDescent="0.25">
      <c r="A21" s="142"/>
      <c r="Q21" s="152" t="str">
        <f>CONCATENATE("...there is a ", $B$105*100, "% chance that ", $B$12, " value will meet or exceed:")</f>
        <v>...there is a 75% chance that 2028-2029 value will meet or exceed:</v>
      </c>
      <c r="R21" s="153"/>
      <c r="S21" s="153"/>
      <c r="T21" s="153"/>
      <c r="U21" s="153"/>
      <c r="V21" s="153"/>
      <c r="W21" s="153"/>
      <c r="X21" s="77">
        <f>INDEX($C$105:$AZ$105, MATCH($B$12, $C$50:$AZ$50))</f>
        <v>11.215586027553851</v>
      </c>
      <c r="Y21" s="117" t="str">
        <f t="shared" ref="Y21:Y26" si="1">IF(ROUND(X21,1)&lt;0,"! Target candidate "&amp;ROUND(X21,1)&amp;" is less than 0 ",IF(AND($B$8="Percent",X21&gt;100),"! Target candidate "&amp;ROUND(X21,1)&amp;" is over 100 percent",IF(OR(AND($B$10="Decrease desired", X21&gt;$X$29),AND($B$10="Increase desired",X21&lt;$X$29)),"! Target candidate "&amp;ROUND(X21,1)&amp;" is not an improvement from the baseline",IF($A$58&lt;&gt;"*",IF(OR(AND($B$10="Decrease desired",X21&gt;$X$30),AND($B$10="Increase desired",X21&lt;$X$30)),"! Target candidate "&amp;ROUND(X21,1)&amp;" is not a statistically significant improvement from the baseline"&amp;CHAR(178),""),""))))</f>
        <v/>
      </c>
      <c r="AA21" s="54"/>
    </row>
    <row r="22" spans="1:31" ht="15.6" customHeight="1" x14ac:dyDescent="0.25">
      <c r="A22" s="142"/>
      <c r="Q22" s="158" t="str">
        <f>CONCATENATE("…there is a ", $B$104*100, "% chance that ", $B$12, " value will meet or exceed:")</f>
        <v>…there is a 67% chance that 2028-2029 value will meet or exceed:</v>
      </c>
      <c r="R22" s="159"/>
      <c r="S22" s="159"/>
      <c r="T22" s="159"/>
      <c r="U22" s="159"/>
      <c r="V22" s="159"/>
      <c r="W22" s="159"/>
      <c r="X22" s="79">
        <f>INDEX($C$104:$AZ$104, MATCH($B$12, $C$50:$AZ$50))</f>
        <v>10.99078456890204</v>
      </c>
      <c r="Y22" s="117" t="str">
        <f t="shared" si="1"/>
        <v/>
      </c>
      <c r="AA22" s="54"/>
    </row>
    <row r="23" spans="1:31" ht="15.75" x14ac:dyDescent="0.25">
      <c r="A23" s="142"/>
      <c r="Q23" s="160" t="str">
        <f>CONCATENATE("…there is a ", $B$103*100, "% chance that ", $B$12, " value will meet or exceed:")</f>
        <v>…there is a 50% chance that 2028-2029 value will meet or exceed:</v>
      </c>
      <c r="R23" s="161"/>
      <c r="S23" s="161"/>
      <c r="T23" s="161"/>
      <c r="U23" s="161"/>
      <c r="V23" s="161"/>
      <c r="W23" s="161"/>
      <c r="X23" s="80">
        <f>INDEX($C$103:$AZ$103, MATCH($B$12, $C$50:$AZ$50))</f>
        <v>10.581014983699887</v>
      </c>
      <c r="Y23" s="117" t="str">
        <f t="shared" si="1"/>
        <v/>
      </c>
      <c r="AA23" s="54"/>
    </row>
    <row r="24" spans="1:31" ht="15.75" x14ac:dyDescent="0.25">
      <c r="A24" s="142"/>
      <c r="Q24" s="158" t="str">
        <f>CONCATENATE("…there is a ", $B$102*100, "% chance that ", $B$12, " value will meet or exceed:")</f>
        <v>…there is a 33% chance that 2028-2029 value will meet or exceed:</v>
      </c>
      <c r="R24" s="159"/>
      <c r="S24" s="159"/>
      <c r="T24" s="159"/>
      <c r="U24" s="159"/>
      <c r="V24" s="159"/>
      <c r="W24" s="159"/>
      <c r="X24" s="79">
        <f>INDEX($C$102:$AZ$102, MATCH($B$12, $C$50:$AZ$50))</f>
        <v>10.171245398497737</v>
      </c>
      <c r="Y24" s="117" t="str">
        <f t="shared" si="1"/>
        <v/>
      </c>
      <c r="AA24" s="54"/>
    </row>
    <row r="25" spans="1:31" ht="15.75" x14ac:dyDescent="0.25">
      <c r="A25" s="142"/>
      <c r="Q25" s="152" t="str">
        <f>CONCATENATE("…there is a ", $B$101*100, "% chance that ", $B$12, " value will meet or exceed:")</f>
        <v>…there is a 25% chance that 2028-2029 value will meet or exceed:</v>
      </c>
      <c r="R25" s="153"/>
      <c r="S25" s="153"/>
      <c r="T25" s="153"/>
      <c r="U25" s="153"/>
      <c r="V25" s="153"/>
      <c r="W25" s="153"/>
      <c r="X25" s="77">
        <f>INDEX($C$101:$AZ$101, MATCH($B$12, $C$50:$AZ$50))</f>
        <v>9.9464439398459241</v>
      </c>
      <c r="Y25" s="117" t="str">
        <f t="shared" si="1"/>
        <v/>
      </c>
      <c r="AA25" s="54"/>
    </row>
    <row r="26" spans="1:31" ht="16.5" thickBot="1" x14ac:dyDescent="0.3">
      <c r="A26" s="142"/>
      <c r="Q26" s="162" t="str">
        <f>CONCATENATE("…there is a ", $B$100*100, "% chance that ", $B$12, " value will meet or exceed:")</f>
        <v>…there is a 10% chance that 2028-2029 value will meet or exceed:</v>
      </c>
      <c r="R26" s="163"/>
      <c r="S26" s="163"/>
      <c r="T26" s="163"/>
      <c r="U26" s="163"/>
      <c r="V26" s="163"/>
      <c r="W26" s="163"/>
      <c r="X26" s="98">
        <f>INDEX($C$100:$AZ$100, MATCH($B$12, $C$50:$AZ$50))</f>
        <v>9.3184400915805963</v>
      </c>
      <c r="Y26" s="117" t="str">
        <f t="shared" si="1"/>
        <v/>
      </c>
      <c r="AA26" s="54"/>
    </row>
    <row r="27" spans="1:31" ht="15" customHeight="1" x14ac:dyDescent="0.25">
      <c r="A27" s="142"/>
      <c r="J27" s="15"/>
      <c r="K27" s="15"/>
      <c r="L27" s="15"/>
      <c r="M27" s="15"/>
      <c r="N27" s="15"/>
      <c r="O27" s="15"/>
      <c r="Q27" s="101" t="s">
        <v>64</v>
      </c>
      <c r="R27" s="99"/>
      <c r="S27" s="99"/>
      <c r="T27" s="99"/>
      <c r="U27" s="99"/>
      <c r="V27" s="99"/>
      <c r="W27" s="99"/>
      <c r="X27" s="99"/>
      <c r="Y27" s="102"/>
      <c r="AA27" s="54"/>
    </row>
    <row r="28" spans="1:31" ht="15" customHeight="1" thickBot="1" x14ac:dyDescent="0.3">
      <c r="A28" s="142"/>
      <c r="J28" s="16"/>
      <c r="K28" s="16"/>
      <c r="L28" s="16"/>
      <c r="M28" s="16"/>
      <c r="N28" s="16"/>
      <c r="O28" s="16"/>
      <c r="Q28" s="100"/>
      <c r="R28" s="100"/>
      <c r="S28" s="100"/>
      <c r="T28" s="100"/>
      <c r="U28" s="100"/>
      <c r="V28" s="100"/>
      <c r="W28" s="100"/>
      <c r="X28" s="100"/>
      <c r="Y28" s="102"/>
      <c r="AA28" s="54"/>
    </row>
    <row r="29" spans="1:31" ht="15.75" customHeight="1" x14ac:dyDescent="0.25">
      <c r="A29" s="142"/>
      <c r="Q29" s="140" t="str">
        <f>CONCATENATE("The ", $B$14, " baseline is:")</f>
        <v>The 2016-2017 baseline is:</v>
      </c>
      <c r="R29" s="141"/>
      <c r="S29" s="141"/>
      <c r="T29" s="141"/>
      <c r="U29" s="141"/>
      <c r="V29" s="141"/>
      <c r="W29" s="141"/>
      <c r="X29" s="97">
        <f>INDEX($C$52:$AZ$52, MATCH($B$14, $C$50:$AZ$50))</f>
        <v>12.9</v>
      </c>
      <c r="Y29" s="81"/>
      <c r="Z29" s="81"/>
      <c r="AA29" s="81"/>
      <c r="AB29" s="17"/>
    </row>
    <row r="30" spans="1:31" ht="15" customHeight="1" thickBot="1" x14ac:dyDescent="0.3">
      <c r="Q30" s="156" t="s">
        <v>66</v>
      </c>
      <c r="R30" s="157"/>
      <c r="S30" s="157"/>
      <c r="T30" s="157"/>
      <c r="U30" s="157"/>
      <c r="V30" s="157"/>
      <c r="W30" s="157"/>
      <c r="X30" s="82">
        <f>IF($A$58="*","",$A$58)</f>
        <v>12.428784041017286</v>
      </c>
      <c r="Z30" s="81"/>
      <c r="AA30" s="81"/>
      <c r="AB30" s="17"/>
    </row>
    <row r="31" spans="1:31" ht="17.25" x14ac:dyDescent="0.25">
      <c r="Q31" s="94" t="s">
        <v>63</v>
      </c>
    </row>
    <row r="32" spans="1:31" ht="15" customHeight="1" x14ac:dyDescent="0.25">
      <c r="Q32" s="94" t="s">
        <v>62</v>
      </c>
      <c r="R32" s="94"/>
      <c r="S32" s="94"/>
      <c r="T32" s="94"/>
      <c r="U32" s="94"/>
      <c r="V32" s="94"/>
      <c r="W32" s="94"/>
      <c r="X32" s="94"/>
      <c r="Y32" s="94"/>
      <c r="Z32" s="94"/>
      <c r="AA32" s="93"/>
      <c r="AB32" s="92"/>
    </row>
    <row r="33" spans="1:28" ht="15" customHeight="1" x14ac:dyDescent="0.25">
      <c r="R33" s="94"/>
      <c r="S33" s="94"/>
      <c r="T33" s="94"/>
      <c r="U33" s="94"/>
      <c r="V33" s="94"/>
      <c r="W33" s="94"/>
      <c r="X33" s="94"/>
      <c r="Y33" s="94"/>
      <c r="Z33" s="94"/>
      <c r="AA33" s="93"/>
      <c r="AB33" s="92"/>
    </row>
    <row r="34" spans="1:28" x14ac:dyDescent="0.25">
      <c r="Q34" s="93"/>
      <c r="R34" s="93"/>
      <c r="S34" s="93"/>
      <c r="T34" s="93"/>
      <c r="U34" s="93"/>
      <c r="V34" s="93"/>
      <c r="W34" s="93"/>
      <c r="X34" s="93"/>
      <c r="Y34" s="93"/>
      <c r="Z34" s="93"/>
      <c r="AA34" s="93"/>
      <c r="AB34" s="92"/>
    </row>
    <row r="35" spans="1:28" ht="15.75" customHeight="1" thickBot="1" x14ac:dyDescent="0.3"/>
    <row r="36" spans="1:28" ht="17.25" x14ac:dyDescent="0.25">
      <c r="P36" s="145" t="s">
        <v>57</v>
      </c>
      <c r="Q36" s="146"/>
      <c r="R36" s="146"/>
      <c r="S36" s="146"/>
      <c r="T36" s="147"/>
    </row>
    <row r="37" spans="1:28" x14ac:dyDescent="0.25">
      <c r="P37" s="87" t="s">
        <v>8</v>
      </c>
      <c r="Q37" s="88" t="s">
        <v>3</v>
      </c>
      <c r="R37" s="88" t="s">
        <v>9</v>
      </c>
      <c r="S37" s="148" t="s">
        <v>10</v>
      </c>
      <c r="T37" s="149"/>
    </row>
    <row r="38" spans="1:28" ht="15.75" thickBot="1" x14ac:dyDescent="0.3">
      <c r="P38" s="74">
        <f>C$109</f>
        <v>-0.22489488935145988</v>
      </c>
      <c r="Q38" s="75">
        <f>D$109</f>
        <v>3.3648722643214141E-2</v>
      </c>
      <c r="R38" s="75">
        <f>E$109</f>
        <v>2.8165348391435459E-4</v>
      </c>
      <c r="S38" s="75">
        <f>F$109</f>
        <v>-0.30446147494872333</v>
      </c>
      <c r="T38" s="76">
        <f>G$109</f>
        <v>-0.14532830375419645</v>
      </c>
    </row>
    <row r="40" spans="1:28" x14ac:dyDescent="0.25">
      <c r="A40" s="43"/>
      <c r="B40" s="18" t="s">
        <v>11</v>
      </c>
    </row>
    <row r="41" spans="1:28" x14ac:dyDescent="0.25">
      <c r="A41" s="44"/>
      <c r="B41" s="18" t="s">
        <v>12</v>
      </c>
    </row>
    <row r="42" spans="1:28" x14ac:dyDescent="0.25">
      <c r="A42" s="44"/>
      <c r="B42" s="18" t="s">
        <v>13</v>
      </c>
    </row>
    <row r="43" spans="1:28" x14ac:dyDescent="0.25">
      <c r="A43" s="44"/>
      <c r="B43" s="18" t="s">
        <v>14</v>
      </c>
    </row>
    <row r="44" spans="1:28" x14ac:dyDescent="0.25">
      <c r="A44" s="44"/>
      <c r="B44" s="18" t="s">
        <v>15</v>
      </c>
    </row>
    <row r="46" spans="1:28" ht="16.350000000000001" customHeight="1" x14ac:dyDescent="0.25">
      <c r="A46" s="95" t="s">
        <v>60</v>
      </c>
      <c r="B46" s="95"/>
      <c r="C46" s="95"/>
      <c r="D46" s="95"/>
      <c r="E46" s="95"/>
      <c r="F46" s="95"/>
      <c r="G46" s="95"/>
      <c r="H46" s="95"/>
      <c r="I46" s="95"/>
      <c r="J46" s="95"/>
      <c r="K46" s="95"/>
      <c r="L46" s="95"/>
      <c r="M46" s="95"/>
      <c r="N46" s="95"/>
      <c r="O46" s="95"/>
    </row>
    <row r="47" spans="1:28" s="16" customFormat="1" x14ac:dyDescent="0.25">
      <c r="A47" s="96" t="s">
        <v>61</v>
      </c>
      <c r="B47" s="95"/>
      <c r="C47" s="95"/>
      <c r="D47" s="95"/>
      <c r="E47" s="95"/>
      <c r="F47" s="95"/>
      <c r="G47" s="95"/>
      <c r="H47" s="95"/>
      <c r="I47" s="95"/>
      <c r="J47" s="95"/>
      <c r="K47" s="95"/>
      <c r="L47" s="95"/>
      <c r="M47" s="95"/>
      <c r="N47" s="95"/>
      <c r="O47" s="95"/>
    </row>
    <row r="48" spans="1:28" s="16" customFormat="1" x14ac:dyDescent="0.25">
      <c r="A48" s="104"/>
    </row>
    <row r="49" spans="1:54" s="49" customFormat="1" x14ac:dyDescent="0.25">
      <c r="A49" s="105" t="s">
        <v>58</v>
      </c>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row>
    <row r="50" spans="1:54" x14ac:dyDescent="0.25">
      <c r="A50" s="1" t="s">
        <v>16</v>
      </c>
      <c r="B50" s="55" t="s">
        <v>0</v>
      </c>
      <c r="C50" s="54" t="str">
        <f t="shared" ref="C50:AZ50" si="2">IF(C$3 &lt;&gt; "*", C$3, NA())</f>
        <v>2000-2001</v>
      </c>
      <c r="D50" s="54" t="str">
        <f t="shared" si="2"/>
        <v>2002-2003</v>
      </c>
      <c r="E50" s="54" t="str">
        <f t="shared" si="2"/>
        <v>2004-2005</v>
      </c>
      <c r="F50" s="54" t="str">
        <f t="shared" si="2"/>
        <v>2006-2007</v>
      </c>
      <c r="G50" s="54" t="str">
        <f t="shared" si="2"/>
        <v>2008-2009</v>
      </c>
      <c r="H50" s="54" t="str">
        <f t="shared" si="2"/>
        <v>2010-2011</v>
      </c>
      <c r="I50" s="54" t="str">
        <f t="shared" si="2"/>
        <v>2012-2013</v>
      </c>
      <c r="J50" s="54" t="str">
        <f t="shared" si="2"/>
        <v>2014-2015</v>
      </c>
      <c r="K50" s="54" t="str">
        <f t="shared" si="2"/>
        <v>2016-2017</v>
      </c>
      <c r="L50" s="54" t="str">
        <f t="shared" si="2"/>
        <v>2018-2019</v>
      </c>
      <c r="M50" s="54" t="str">
        <f t="shared" si="2"/>
        <v>2020-2021</v>
      </c>
      <c r="N50" s="54" t="str">
        <f t="shared" si="2"/>
        <v>2022-2023</v>
      </c>
      <c r="O50" s="54" t="str">
        <f t="shared" si="2"/>
        <v>2024-2025</v>
      </c>
      <c r="P50" s="54" t="str">
        <f t="shared" si="2"/>
        <v>2026-2027</v>
      </c>
      <c r="Q50" s="54" t="str">
        <f t="shared" si="2"/>
        <v>2028-2029</v>
      </c>
      <c r="R50" s="54" t="e">
        <f t="shared" si="2"/>
        <v>#N/A</v>
      </c>
      <c r="S50" s="54" t="e">
        <f t="shared" si="2"/>
        <v>#N/A</v>
      </c>
      <c r="T50" s="54" t="e">
        <f t="shared" si="2"/>
        <v>#N/A</v>
      </c>
      <c r="U50" s="54" t="e">
        <f t="shared" si="2"/>
        <v>#N/A</v>
      </c>
      <c r="V50" s="54" t="e">
        <f t="shared" si="2"/>
        <v>#N/A</v>
      </c>
      <c r="W50" s="54" t="e">
        <f t="shared" si="2"/>
        <v>#N/A</v>
      </c>
      <c r="X50" s="54" t="e">
        <f t="shared" si="2"/>
        <v>#N/A</v>
      </c>
      <c r="Y50" s="54" t="e">
        <f t="shared" si="2"/>
        <v>#N/A</v>
      </c>
      <c r="Z50" s="54" t="e">
        <f t="shared" si="2"/>
        <v>#N/A</v>
      </c>
      <c r="AA50" s="54" t="e">
        <f t="shared" si="2"/>
        <v>#N/A</v>
      </c>
      <c r="AB50" s="54" t="e">
        <f t="shared" si="2"/>
        <v>#N/A</v>
      </c>
      <c r="AC50" s="54" t="e">
        <f t="shared" si="2"/>
        <v>#N/A</v>
      </c>
      <c r="AD50" s="54" t="e">
        <f t="shared" si="2"/>
        <v>#N/A</v>
      </c>
      <c r="AE50" s="54" t="e">
        <f t="shared" si="2"/>
        <v>#N/A</v>
      </c>
      <c r="AF50" s="54" t="e">
        <f t="shared" si="2"/>
        <v>#N/A</v>
      </c>
      <c r="AG50" s="54" t="e">
        <f t="shared" si="2"/>
        <v>#N/A</v>
      </c>
      <c r="AH50" s="54" t="e">
        <f t="shared" si="2"/>
        <v>#N/A</v>
      </c>
      <c r="AI50" s="54" t="e">
        <f t="shared" si="2"/>
        <v>#N/A</v>
      </c>
      <c r="AJ50" s="54" t="e">
        <f t="shared" si="2"/>
        <v>#N/A</v>
      </c>
      <c r="AK50" s="54" t="e">
        <f t="shared" si="2"/>
        <v>#N/A</v>
      </c>
      <c r="AL50" s="54" t="e">
        <f t="shared" si="2"/>
        <v>#N/A</v>
      </c>
      <c r="AM50" s="54" t="e">
        <f t="shared" si="2"/>
        <v>#N/A</v>
      </c>
      <c r="AN50" s="54" t="e">
        <f t="shared" si="2"/>
        <v>#N/A</v>
      </c>
      <c r="AO50" s="54" t="e">
        <f t="shared" si="2"/>
        <v>#N/A</v>
      </c>
      <c r="AP50" s="54" t="e">
        <f t="shared" si="2"/>
        <v>#N/A</v>
      </c>
      <c r="AQ50" s="54" t="e">
        <f t="shared" si="2"/>
        <v>#N/A</v>
      </c>
      <c r="AR50" s="54" t="e">
        <f t="shared" si="2"/>
        <v>#N/A</v>
      </c>
      <c r="AS50" s="54" t="e">
        <f t="shared" si="2"/>
        <v>#N/A</v>
      </c>
      <c r="AT50" s="54" t="e">
        <f t="shared" si="2"/>
        <v>#N/A</v>
      </c>
      <c r="AU50" s="54" t="e">
        <f t="shared" si="2"/>
        <v>#N/A</v>
      </c>
      <c r="AV50" s="54" t="e">
        <f t="shared" si="2"/>
        <v>#N/A</v>
      </c>
      <c r="AW50" s="54" t="e">
        <f t="shared" si="2"/>
        <v>#N/A</v>
      </c>
      <c r="AX50" s="54" t="e">
        <f t="shared" si="2"/>
        <v>#N/A</v>
      </c>
      <c r="AY50" s="54" t="e">
        <f t="shared" si="2"/>
        <v>#N/A</v>
      </c>
      <c r="AZ50" s="54" t="e">
        <f t="shared" si="2"/>
        <v>#N/A</v>
      </c>
      <c r="BB50" s="50">
        <f>COUNT(C51:AZ51)+2</f>
        <v>17</v>
      </c>
    </row>
    <row r="51" spans="1:54" x14ac:dyDescent="0.25">
      <c r="B51" s="55" t="s">
        <v>2</v>
      </c>
      <c r="C51" s="54">
        <f t="shared" ref="C51:AZ51" si="3">IF(C$4 &lt;&gt; "*", C$4, NA())</f>
        <v>2000.5</v>
      </c>
      <c r="D51" s="54">
        <f t="shared" si="3"/>
        <v>2002.5</v>
      </c>
      <c r="E51" s="54">
        <f t="shared" si="3"/>
        <v>2004.5</v>
      </c>
      <c r="F51" s="54">
        <f t="shared" si="3"/>
        <v>2006.5</v>
      </c>
      <c r="G51" s="54">
        <f t="shared" si="3"/>
        <v>2008.5</v>
      </c>
      <c r="H51" s="54">
        <f t="shared" si="3"/>
        <v>2010.5</v>
      </c>
      <c r="I51" s="54">
        <f t="shared" si="3"/>
        <v>2012.5</v>
      </c>
      <c r="J51" s="54">
        <f t="shared" si="3"/>
        <v>2014.5</v>
      </c>
      <c r="K51" s="54">
        <f t="shared" si="3"/>
        <v>2016.5</v>
      </c>
      <c r="L51" s="54">
        <f t="shared" si="3"/>
        <v>2018.5</v>
      </c>
      <c r="M51" s="54">
        <f t="shared" si="3"/>
        <v>2020.5</v>
      </c>
      <c r="N51" s="54">
        <f t="shared" si="3"/>
        <v>2022.5</v>
      </c>
      <c r="O51" s="54">
        <f t="shared" si="3"/>
        <v>2024.5</v>
      </c>
      <c r="P51" s="54">
        <f t="shared" si="3"/>
        <v>2026.5</v>
      </c>
      <c r="Q51" s="54">
        <f t="shared" si="3"/>
        <v>2028.5</v>
      </c>
      <c r="R51" s="54" t="e">
        <f t="shared" si="3"/>
        <v>#N/A</v>
      </c>
      <c r="S51" s="54" t="e">
        <f t="shared" si="3"/>
        <v>#N/A</v>
      </c>
      <c r="T51" s="54" t="e">
        <f t="shared" si="3"/>
        <v>#N/A</v>
      </c>
      <c r="U51" s="54" t="e">
        <f t="shared" si="3"/>
        <v>#N/A</v>
      </c>
      <c r="V51" s="54" t="e">
        <f t="shared" si="3"/>
        <v>#N/A</v>
      </c>
      <c r="W51" s="54" t="e">
        <f t="shared" si="3"/>
        <v>#N/A</v>
      </c>
      <c r="X51" s="54" t="e">
        <f t="shared" si="3"/>
        <v>#N/A</v>
      </c>
      <c r="Y51" s="54" t="e">
        <f t="shared" si="3"/>
        <v>#N/A</v>
      </c>
      <c r="Z51" s="54" t="e">
        <f t="shared" si="3"/>
        <v>#N/A</v>
      </c>
      <c r="AA51" s="54" t="e">
        <f t="shared" si="3"/>
        <v>#N/A</v>
      </c>
      <c r="AB51" s="54" t="e">
        <f t="shared" si="3"/>
        <v>#N/A</v>
      </c>
      <c r="AC51" s="54" t="e">
        <f t="shared" si="3"/>
        <v>#N/A</v>
      </c>
      <c r="AD51" s="54" t="e">
        <f t="shared" si="3"/>
        <v>#N/A</v>
      </c>
      <c r="AE51" s="54" t="e">
        <f t="shared" si="3"/>
        <v>#N/A</v>
      </c>
      <c r="AF51" s="54" t="e">
        <f t="shared" si="3"/>
        <v>#N/A</v>
      </c>
      <c r="AG51" s="54" t="e">
        <f t="shared" si="3"/>
        <v>#N/A</v>
      </c>
      <c r="AH51" s="54" t="e">
        <f t="shared" si="3"/>
        <v>#N/A</v>
      </c>
      <c r="AI51" s="54" t="e">
        <f t="shared" si="3"/>
        <v>#N/A</v>
      </c>
      <c r="AJ51" s="54" t="e">
        <f t="shared" si="3"/>
        <v>#N/A</v>
      </c>
      <c r="AK51" s="54" t="e">
        <f t="shared" si="3"/>
        <v>#N/A</v>
      </c>
      <c r="AL51" s="54" t="e">
        <f t="shared" si="3"/>
        <v>#N/A</v>
      </c>
      <c r="AM51" s="54" t="e">
        <f t="shared" si="3"/>
        <v>#N/A</v>
      </c>
      <c r="AN51" s="54" t="e">
        <f t="shared" si="3"/>
        <v>#N/A</v>
      </c>
      <c r="AO51" s="54" t="e">
        <f t="shared" si="3"/>
        <v>#N/A</v>
      </c>
      <c r="AP51" s="54" t="e">
        <f t="shared" si="3"/>
        <v>#N/A</v>
      </c>
      <c r="AQ51" s="54" t="e">
        <f t="shared" si="3"/>
        <v>#N/A</v>
      </c>
      <c r="AR51" s="54" t="e">
        <f t="shared" si="3"/>
        <v>#N/A</v>
      </c>
      <c r="AS51" s="54" t="e">
        <f t="shared" si="3"/>
        <v>#N/A</v>
      </c>
      <c r="AT51" s="54" t="e">
        <f t="shared" si="3"/>
        <v>#N/A</v>
      </c>
      <c r="AU51" s="54" t="e">
        <f t="shared" si="3"/>
        <v>#N/A</v>
      </c>
      <c r="AV51" s="54" t="e">
        <f t="shared" si="3"/>
        <v>#N/A</v>
      </c>
      <c r="AW51" s="54" t="e">
        <f t="shared" si="3"/>
        <v>#N/A</v>
      </c>
      <c r="AX51" s="54" t="e">
        <f t="shared" si="3"/>
        <v>#N/A</v>
      </c>
      <c r="AY51" s="54" t="e">
        <f t="shared" si="3"/>
        <v>#N/A</v>
      </c>
      <c r="AZ51" s="54" t="e">
        <f t="shared" si="3"/>
        <v>#N/A</v>
      </c>
      <c r="BB51" s="51" t="str">
        <f>SUBSTITUTE(ADDRESS(1,BB50,4),"1","")</f>
        <v>Q</v>
      </c>
    </row>
    <row r="52" spans="1:54" x14ac:dyDescent="0.25">
      <c r="A52" s="42"/>
      <c r="B52" s="55" t="s">
        <v>8</v>
      </c>
      <c r="C52" s="54">
        <f t="shared" ref="C52:AZ52" si="4">IF(C$5 &lt;&gt; "*", C$5, NA())</f>
        <v>16.2</v>
      </c>
      <c r="D52" s="54">
        <f t="shared" si="4"/>
        <v>16.3</v>
      </c>
      <c r="E52" s="54">
        <f t="shared" si="4"/>
        <v>16.3</v>
      </c>
      <c r="F52" s="54">
        <f t="shared" si="4"/>
        <v>16.3</v>
      </c>
      <c r="G52" s="54">
        <f t="shared" si="4"/>
        <v>16.100000000000001</v>
      </c>
      <c r="H52" s="54">
        <f t="shared" si="4"/>
        <v>14.8</v>
      </c>
      <c r="I52" s="54">
        <f t="shared" si="4"/>
        <v>14</v>
      </c>
      <c r="J52" s="54">
        <f t="shared" si="4"/>
        <v>13.6</v>
      </c>
      <c r="K52" s="54">
        <f t="shared" si="4"/>
        <v>12.9</v>
      </c>
      <c r="L52" s="54" t="e">
        <f t="shared" si="4"/>
        <v>#N/A</v>
      </c>
      <c r="M52" s="54" t="e">
        <f t="shared" si="4"/>
        <v>#N/A</v>
      </c>
      <c r="N52" s="54" t="e">
        <f t="shared" si="4"/>
        <v>#N/A</v>
      </c>
      <c r="O52" s="54" t="e">
        <f t="shared" si="4"/>
        <v>#N/A</v>
      </c>
      <c r="P52" s="54" t="e">
        <f t="shared" si="4"/>
        <v>#N/A</v>
      </c>
      <c r="Q52" s="54" t="e">
        <f t="shared" si="4"/>
        <v>#N/A</v>
      </c>
      <c r="R52" s="54" t="e">
        <f t="shared" si="4"/>
        <v>#N/A</v>
      </c>
      <c r="S52" s="54" t="e">
        <f t="shared" si="4"/>
        <v>#N/A</v>
      </c>
      <c r="T52" s="54" t="e">
        <f t="shared" si="4"/>
        <v>#N/A</v>
      </c>
      <c r="U52" s="54" t="e">
        <f t="shared" si="4"/>
        <v>#N/A</v>
      </c>
      <c r="V52" s="54" t="e">
        <f t="shared" si="4"/>
        <v>#N/A</v>
      </c>
      <c r="W52" s="54" t="e">
        <f t="shared" si="4"/>
        <v>#N/A</v>
      </c>
      <c r="X52" s="54" t="e">
        <f t="shared" si="4"/>
        <v>#N/A</v>
      </c>
      <c r="Y52" s="54" t="e">
        <f t="shared" si="4"/>
        <v>#N/A</v>
      </c>
      <c r="Z52" s="54" t="e">
        <f t="shared" si="4"/>
        <v>#N/A</v>
      </c>
      <c r="AA52" s="54" t="e">
        <f t="shared" si="4"/>
        <v>#N/A</v>
      </c>
      <c r="AB52" s="54" t="e">
        <f t="shared" si="4"/>
        <v>#N/A</v>
      </c>
      <c r="AC52" s="54" t="e">
        <f t="shared" si="4"/>
        <v>#N/A</v>
      </c>
      <c r="AD52" s="54" t="e">
        <f t="shared" si="4"/>
        <v>#N/A</v>
      </c>
      <c r="AE52" s="54" t="e">
        <f t="shared" si="4"/>
        <v>#N/A</v>
      </c>
      <c r="AF52" s="54" t="e">
        <f t="shared" si="4"/>
        <v>#N/A</v>
      </c>
      <c r="AG52" s="54" t="e">
        <f t="shared" si="4"/>
        <v>#N/A</v>
      </c>
      <c r="AH52" s="54" t="e">
        <f t="shared" si="4"/>
        <v>#N/A</v>
      </c>
      <c r="AI52" s="54" t="e">
        <f t="shared" si="4"/>
        <v>#N/A</v>
      </c>
      <c r="AJ52" s="54" t="e">
        <f t="shared" si="4"/>
        <v>#N/A</v>
      </c>
      <c r="AK52" s="54" t="e">
        <f t="shared" si="4"/>
        <v>#N/A</v>
      </c>
      <c r="AL52" s="54" t="e">
        <f t="shared" si="4"/>
        <v>#N/A</v>
      </c>
      <c r="AM52" s="54" t="e">
        <f t="shared" si="4"/>
        <v>#N/A</v>
      </c>
      <c r="AN52" s="54" t="e">
        <f t="shared" si="4"/>
        <v>#N/A</v>
      </c>
      <c r="AO52" s="54" t="e">
        <f t="shared" si="4"/>
        <v>#N/A</v>
      </c>
      <c r="AP52" s="54" t="e">
        <f t="shared" si="4"/>
        <v>#N/A</v>
      </c>
      <c r="AQ52" s="54" t="e">
        <f t="shared" si="4"/>
        <v>#N/A</v>
      </c>
      <c r="AR52" s="54" t="e">
        <f t="shared" si="4"/>
        <v>#N/A</v>
      </c>
      <c r="AS52" s="54" t="e">
        <f t="shared" si="4"/>
        <v>#N/A</v>
      </c>
      <c r="AT52" s="54" t="e">
        <f t="shared" si="4"/>
        <v>#N/A</v>
      </c>
      <c r="AU52" s="54" t="e">
        <f t="shared" si="4"/>
        <v>#N/A</v>
      </c>
      <c r="AV52" s="54" t="e">
        <f t="shared" si="4"/>
        <v>#N/A</v>
      </c>
      <c r="AW52" s="54" t="e">
        <f t="shared" si="4"/>
        <v>#N/A</v>
      </c>
      <c r="AX52" s="54" t="e">
        <f t="shared" si="4"/>
        <v>#N/A</v>
      </c>
      <c r="AY52" s="54" t="e">
        <f t="shared" si="4"/>
        <v>#N/A</v>
      </c>
      <c r="AZ52" s="54" t="e">
        <f t="shared" si="4"/>
        <v>#N/A</v>
      </c>
      <c r="BB52" s="103" t="s">
        <v>90</v>
      </c>
    </row>
    <row r="53" spans="1:54" x14ac:dyDescent="0.25">
      <c r="B53" s="55" t="str">
        <f>CONCATENATE($B$16, " projection")</f>
        <v>Weighted LS projection</v>
      </c>
      <c r="C53" s="56" t="e">
        <f t="shared" ref="C53:AZ53" si="5">IF(C$5&lt;&gt;"*", NA(), IF(C$65 &lt;&gt; "*", C$65/C$62, NA()))</f>
        <v>#N/A</v>
      </c>
      <c r="D53" s="56" t="e">
        <f t="shared" si="5"/>
        <v>#N/A</v>
      </c>
      <c r="E53" s="56" t="e">
        <f t="shared" si="5"/>
        <v>#N/A</v>
      </c>
      <c r="F53" s="56" t="e">
        <f t="shared" si="5"/>
        <v>#N/A</v>
      </c>
      <c r="G53" s="56" t="e">
        <f t="shared" si="5"/>
        <v>#N/A</v>
      </c>
      <c r="H53" s="56" t="e">
        <f t="shared" si="5"/>
        <v>#N/A</v>
      </c>
      <c r="I53" s="56" t="e">
        <f t="shared" si="5"/>
        <v>#N/A</v>
      </c>
      <c r="J53" s="56" t="e">
        <f t="shared" si="5"/>
        <v>#N/A</v>
      </c>
      <c r="K53" s="56" t="e">
        <f t="shared" si="5"/>
        <v>#N/A</v>
      </c>
      <c r="L53" s="56">
        <f t="shared" si="5"/>
        <v>12.829963877214505</v>
      </c>
      <c r="M53" s="56">
        <f t="shared" si="5"/>
        <v>12.380174098511544</v>
      </c>
      <c r="N53" s="56">
        <f t="shared" si="5"/>
        <v>11.930384319808676</v>
      </c>
      <c r="O53" s="56">
        <f t="shared" si="5"/>
        <v>11.480594541105809</v>
      </c>
      <c r="P53" s="56">
        <f t="shared" si="5"/>
        <v>11.030804762402756</v>
      </c>
      <c r="Q53" s="56">
        <f t="shared" si="5"/>
        <v>10.581014983699887</v>
      </c>
      <c r="R53" s="56" t="e">
        <f t="shared" si="5"/>
        <v>#N/A</v>
      </c>
      <c r="S53" s="56" t="e">
        <f t="shared" si="5"/>
        <v>#N/A</v>
      </c>
      <c r="T53" s="56" t="e">
        <f t="shared" si="5"/>
        <v>#N/A</v>
      </c>
      <c r="U53" s="56" t="e">
        <f t="shared" si="5"/>
        <v>#N/A</v>
      </c>
      <c r="V53" s="56" t="e">
        <f t="shared" si="5"/>
        <v>#N/A</v>
      </c>
      <c r="W53" s="56" t="e">
        <f t="shared" si="5"/>
        <v>#N/A</v>
      </c>
      <c r="X53" s="56" t="e">
        <f t="shared" si="5"/>
        <v>#N/A</v>
      </c>
      <c r="Y53" s="56" t="e">
        <f t="shared" si="5"/>
        <v>#N/A</v>
      </c>
      <c r="Z53" s="56" t="e">
        <f t="shared" si="5"/>
        <v>#N/A</v>
      </c>
      <c r="AA53" s="56" t="e">
        <f t="shared" si="5"/>
        <v>#N/A</v>
      </c>
      <c r="AB53" s="56" t="e">
        <f t="shared" si="5"/>
        <v>#N/A</v>
      </c>
      <c r="AC53" s="56" t="e">
        <f t="shared" si="5"/>
        <v>#N/A</v>
      </c>
      <c r="AD53" s="56" t="e">
        <f t="shared" si="5"/>
        <v>#N/A</v>
      </c>
      <c r="AE53" s="56" t="e">
        <f t="shared" si="5"/>
        <v>#N/A</v>
      </c>
      <c r="AF53" s="56" t="e">
        <f t="shared" si="5"/>
        <v>#N/A</v>
      </c>
      <c r="AG53" s="56" t="e">
        <f t="shared" si="5"/>
        <v>#N/A</v>
      </c>
      <c r="AH53" s="56" t="e">
        <f t="shared" si="5"/>
        <v>#N/A</v>
      </c>
      <c r="AI53" s="56" t="e">
        <f t="shared" si="5"/>
        <v>#N/A</v>
      </c>
      <c r="AJ53" s="56" t="e">
        <f t="shared" si="5"/>
        <v>#N/A</v>
      </c>
      <c r="AK53" s="56" t="e">
        <f t="shared" si="5"/>
        <v>#N/A</v>
      </c>
      <c r="AL53" s="56" t="e">
        <f t="shared" si="5"/>
        <v>#N/A</v>
      </c>
      <c r="AM53" s="56" t="e">
        <f t="shared" si="5"/>
        <v>#N/A</v>
      </c>
      <c r="AN53" s="56" t="e">
        <f t="shared" si="5"/>
        <v>#N/A</v>
      </c>
      <c r="AO53" s="56" t="e">
        <f t="shared" si="5"/>
        <v>#N/A</v>
      </c>
      <c r="AP53" s="56" t="e">
        <f t="shared" si="5"/>
        <v>#N/A</v>
      </c>
      <c r="AQ53" s="56" t="e">
        <f t="shared" si="5"/>
        <v>#N/A</v>
      </c>
      <c r="AR53" s="56" t="e">
        <f t="shared" si="5"/>
        <v>#N/A</v>
      </c>
      <c r="AS53" s="56" t="e">
        <f t="shared" si="5"/>
        <v>#N/A</v>
      </c>
      <c r="AT53" s="56" t="e">
        <f t="shared" si="5"/>
        <v>#N/A</v>
      </c>
      <c r="AU53" s="56" t="e">
        <f t="shared" si="5"/>
        <v>#N/A</v>
      </c>
      <c r="AV53" s="56" t="e">
        <f t="shared" si="5"/>
        <v>#N/A</v>
      </c>
      <c r="AW53" s="56" t="e">
        <f t="shared" si="5"/>
        <v>#N/A</v>
      </c>
      <c r="AX53" s="56" t="e">
        <f t="shared" si="5"/>
        <v>#N/A</v>
      </c>
      <c r="AY53" s="56" t="e">
        <f t="shared" si="5"/>
        <v>#N/A</v>
      </c>
      <c r="AZ53" s="56" t="e">
        <f t="shared" si="5"/>
        <v>#N/A</v>
      </c>
    </row>
    <row r="54" spans="1:54" x14ac:dyDescent="0.25">
      <c r="B54" s="55" t="str">
        <f>CONCATENATE($B$16, " fit")</f>
        <v>Weighted LS fit</v>
      </c>
      <c r="C54" s="56">
        <f t="shared" ref="C54:AZ54" si="6" xml:space="preserve"> IF(C$65&lt;&gt;"*", C$65/C$62, NA())</f>
        <v>16.878071885540788</v>
      </c>
      <c r="D54" s="56">
        <f t="shared" si="6"/>
        <v>16.428282106837855</v>
      </c>
      <c r="E54" s="56">
        <f t="shared" si="6"/>
        <v>15.978492328134951</v>
      </c>
      <c r="F54" s="56">
        <f t="shared" si="6"/>
        <v>15.52870254943201</v>
      </c>
      <c r="G54" s="56">
        <f t="shared" si="6"/>
        <v>15.078912770729088</v>
      </c>
      <c r="H54" s="56">
        <f t="shared" si="6"/>
        <v>14.629122992026149</v>
      </c>
      <c r="I54" s="56">
        <f t="shared" si="6"/>
        <v>14.179333213323298</v>
      </c>
      <c r="J54" s="56">
        <f t="shared" si="6"/>
        <v>13.729543434620375</v>
      </c>
      <c r="K54" s="56">
        <f t="shared" si="6"/>
        <v>13.279753655917444</v>
      </c>
      <c r="L54" s="56">
        <f t="shared" si="6"/>
        <v>12.829963877214505</v>
      </c>
      <c r="M54" s="56">
        <f t="shared" si="6"/>
        <v>12.380174098511544</v>
      </c>
      <c r="N54" s="56">
        <f t="shared" si="6"/>
        <v>11.930384319808676</v>
      </c>
      <c r="O54" s="56">
        <f t="shared" si="6"/>
        <v>11.480594541105809</v>
      </c>
      <c r="P54" s="56">
        <f t="shared" si="6"/>
        <v>11.030804762402756</v>
      </c>
      <c r="Q54" s="56">
        <f t="shared" si="6"/>
        <v>10.581014983699887</v>
      </c>
      <c r="R54" s="56" t="e">
        <f t="shared" si="6"/>
        <v>#N/A</v>
      </c>
      <c r="S54" s="56" t="e">
        <f t="shared" si="6"/>
        <v>#N/A</v>
      </c>
      <c r="T54" s="56" t="e">
        <f t="shared" si="6"/>
        <v>#N/A</v>
      </c>
      <c r="U54" s="56" t="e">
        <f t="shared" si="6"/>
        <v>#N/A</v>
      </c>
      <c r="V54" s="56" t="e">
        <f t="shared" si="6"/>
        <v>#N/A</v>
      </c>
      <c r="W54" s="56" t="e">
        <f t="shared" si="6"/>
        <v>#N/A</v>
      </c>
      <c r="X54" s="56" t="e">
        <f t="shared" si="6"/>
        <v>#N/A</v>
      </c>
      <c r="Y54" s="56" t="e">
        <f t="shared" si="6"/>
        <v>#N/A</v>
      </c>
      <c r="Z54" s="56" t="e">
        <f t="shared" si="6"/>
        <v>#N/A</v>
      </c>
      <c r="AA54" s="56" t="e">
        <f t="shared" si="6"/>
        <v>#N/A</v>
      </c>
      <c r="AB54" s="56" t="e">
        <f t="shared" si="6"/>
        <v>#N/A</v>
      </c>
      <c r="AC54" s="56" t="e">
        <f t="shared" si="6"/>
        <v>#N/A</v>
      </c>
      <c r="AD54" s="56" t="e">
        <f t="shared" si="6"/>
        <v>#N/A</v>
      </c>
      <c r="AE54" s="56" t="e">
        <f t="shared" si="6"/>
        <v>#N/A</v>
      </c>
      <c r="AF54" s="56" t="e">
        <f t="shared" si="6"/>
        <v>#N/A</v>
      </c>
      <c r="AG54" s="56" t="e">
        <f t="shared" si="6"/>
        <v>#N/A</v>
      </c>
      <c r="AH54" s="56" t="e">
        <f t="shared" si="6"/>
        <v>#N/A</v>
      </c>
      <c r="AI54" s="56" t="e">
        <f t="shared" si="6"/>
        <v>#N/A</v>
      </c>
      <c r="AJ54" s="56" t="e">
        <f t="shared" si="6"/>
        <v>#N/A</v>
      </c>
      <c r="AK54" s="56" t="e">
        <f t="shared" si="6"/>
        <v>#N/A</v>
      </c>
      <c r="AL54" s="56" t="e">
        <f t="shared" si="6"/>
        <v>#N/A</v>
      </c>
      <c r="AM54" s="56" t="e">
        <f t="shared" si="6"/>
        <v>#N/A</v>
      </c>
      <c r="AN54" s="56" t="e">
        <f t="shared" si="6"/>
        <v>#N/A</v>
      </c>
      <c r="AO54" s="56" t="e">
        <f t="shared" si="6"/>
        <v>#N/A</v>
      </c>
      <c r="AP54" s="56" t="e">
        <f t="shared" si="6"/>
        <v>#N/A</v>
      </c>
      <c r="AQ54" s="56" t="e">
        <f t="shared" si="6"/>
        <v>#N/A</v>
      </c>
      <c r="AR54" s="56" t="e">
        <f t="shared" si="6"/>
        <v>#N/A</v>
      </c>
      <c r="AS54" s="56" t="e">
        <f t="shared" si="6"/>
        <v>#N/A</v>
      </c>
      <c r="AT54" s="56" t="e">
        <f t="shared" si="6"/>
        <v>#N/A</v>
      </c>
      <c r="AU54" s="56" t="e">
        <f t="shared" si="6"/>
        <v>#N/A</v>
      </c>
      <c r="AV54" s="56" t="e">
        <f t="shared" si="6"/>
        <v>#N/A</v>
      </c>
      <c r="AW54" s="56" t="e">
        <f t="shared" si="6"/>
        <v>#N/A</v>
      </c>
      <c r="AX54" s="56" t="e">
        <f t="shared" si="6"/>
        <v>#N/A</v>
      </c>
      <c r="AY54" s="56" t="e">
        <f t="shared" si="6"/>
        <v>#N/A</v>
      </c>
      <c r="AZ54" s="56" t="e">
        <f t="shared" si="6"/>
        <v>#N/A</v>
      </c>
    </row>
    <row r="55" spans="1:54" x14ac:dyDescent="0.25">
      <c r="A55" s="20">
        <f>INDEX(C$51:AZ$51, MATCH($B$14, C$50:AZ$50))</f>
        <v>2016.5</v>
      </c>
      <c r="B55" s="55" t="str">
        <f>CONCATENATE($B$14, " baseline")</f>
        <v>2016-2017 baseline</v>
      </c>
      <c r="C55" s="54" t="e">
        <f t="shared" ref="C55:AZ55" si="7">IF(C51&lt;$A$55, NA(), $A$56)</f>
        <v>#N/A</v>
      </c>
      <c r="D55" s="54" t="e">
        <f t="shared" si="7"/>
        <v>#N/A</v>
      </c>
      <c r="E55" s="54" t="e">
        <f t="shared" si="7"/>
        <v>#N/A</v>
      </c>
      <c r="F55" s="54" t="e">
        <f t="shared" si="7"/>
        <v>#N/A</v>
      </c>
      <c r="G55" s="54" t="e">
        <f t="shared" si="7"/>
        <v>#N/A</v>
      </c>
      <c r="H55" s="54" t="e">
        <f t="shared" si="7"/>
        <v>#N/A</v>
      </c>
      <c r="I55" s="54" t="e">
        <f t="shared" si="7"/>
        <v>#N/A</v>
      </c>
      <c r="J55" s="54" t="e">
        <f t="shared" si="7"/>
        <v>#N/A</v>
      </c>
      <c r="K55" s="54">
        <f t="shared" si="7"/>
        <v>12.9</v>
      </c>
      <c r="L55" s="54">
        <f t="shared" si="7"/>
        <v>12.9</v>
      </c>
      <c r="M55" s="54">
        <f t="shared" si="7"/>
        <v>12.9</v>
      </c>
      <c r="N55" s="54">
        <f t="shared" si="7"/>
        <v>12.9</v>
      </c>
      <c r="O55" s="54">
        <f t="shared" si="7"/>
        <v>12.9</v>
      </c>
      <c r="P55" s="54">
        <f t="shared" si="7"/>
        <v>12.9</v>
      </c>
      <c r="Q55" s="54">
        <f t="shared" si="7"/>
        <v>12.9</v>
      </c>
      <c r="R55" s="54" t="e">
        <f t="shared" si="7"/>
        <v>#N/A</v>
      </c>
      <c r="S55" s="54" t="e">
        <f t="shared" si="7"/>
        <v>#N/A</v>
      </c>
      <c r="T55" s="54" t="e">
        <f t="shared" si="7"/>
        <v>#N/A</v>
      </c>
      <c r="U55" s="54" t="e">
        <f t="shared" si="7"/>
        <v>#N/A</v>
      </c>
      <c r="V55" s="54" t="e">
        <f t="shared" si="7"/>
        <v>#N/A</v>
      </c>
      <c r="W55" s="54" t="e">
        <f t="shared" si="7"/>
        <v>#N/A</v>
      </c>
      <c r="X55" s="54" t="e">
        <f t="shared" si="7"/>
        <v>#N/A</v>
      </c>
      <c r="Y55" s="54" t="e">
        <f t="shared" si="7"/>
        <v>#N/A</v>
      </c>
      <c r="Z55" s="54" t="e">
        <f t="shared" si="7"/>
        <v>#N/A</v>
      </c>
      <c r="AA55" s="54" t="e">
        <f t="shared" si="7"/>
        <v>#N/A</v>
      </c>
      <c r="AB55" s="54" t="e">
        <f t="shared" si="7"/>
        <v>#N/A</v>
      </c>
      <c r="AC55" s="54" t="e">
        <f t="shared" si="7"/>
        <v>#N/A</v>
      </c>
      <c r="AD55" s="54" t="e">
        <f t="shared" si="7"/>
        <v>#N/A</v>
      </c>
      <c r="AE55" s="54" t="e">
        <f t="shared" si="7"/>
        <v>#N/A</v>
      </c>
      <c r="AF55" s="54" t="e">
        <f t="shared" si="7"/>
        <v>#N/A</v>
      </c>
      <c r="AG55" s="54" t="e">
        <f t="shared" si="7"/>
        <v>#N/A</v>
      </c>
      <c r="AH55" s="54" t="e">
        <f t="shared" si="7"/>
        <v>#N/A</v>
      </c>
      <c r="AI55" s="54" t="e">
        <f t="shared" si="7"/>
        <v>#N/A</v>
      </c>
      <c r="AJ55" s="54" t="e">
        <f t="shared" si="7"/>
        <v>#N/A</v>
      </c>
      <c r="AK55" s="54" t="e">
        <f t="shared" si="7"/>
        <v>#N/A</v>
      </c>
      <c r="AL55" s="54" t="e">
        <f t="shared" si="7"/>
        <v>#N/A</v>
      </c>
      <c r="AM55" s="54" t="e">
        <f t="shared" si="7"/>
        <v>#N/A</v>
      </c>
      <c r="AN55" s="54" t="e">
        <f t="shared" si="7"/>
        <v>#N/A</v>
      </c>
      <c r="AO55" s="54" t="e">
        <f t="shared" si="7"/>
        <v>#N/A</v>
      </c>
      <c r="AP55" s="54" t="e">
        <f t="shared" si="7"/>
        <v>#N/A</v>
      </c>
      <c r="AQ55" s="54" t="e">
        <f t="shared" si="7"/>
        <v>#N/A</v>
      </c>
      <c r="AR55" s="54" t="e">
        <f t="shared" si="7"/>
        <v>#N/A</v>
      </c>
      <c r="AS55" s="54" t="e">
        <f t="shared" si="7"/>
        <v>#N/A</v>
      </c>
      <c r="AT55" s="54" t="e">
        <f t="shared" si="7"/>
        <v>#N/A</v>
      </c>
      <c r="AU55" s="54" t="e">
        <f t="shared" si="7"/>
        <v>#N/A</v>
      </c>
      <c r="AV55" s="54" t="e">
        <f t="shared" si="7"/>
        <v>#N/A</v>
      </c>
      <c r="AW55" s="54" t="e">
        <f t="shared" si="7"/>
        <v>#N/A</v>
      </c>
      <c r="AX55" s="54" t="e">
        <f t="shared" si="7"/>
        <v>#N/A</v>
      </c>
      <c r="AY55" s="54" t="e">
        <f t="shared" si="7"/>
        <v>#N/A</v>
      </c>
      <c r="AZ55" s="54" t="e">
        <f t="shared" si="7"/>
        <v>#N/A</v>
      </c>
    </row>
    <row r="56" spans="1:54" x14ac:dyDescent="0.25">
      <c r="A56" s="20">
        <f>INDEX(C$52:AZ$52, MATCH($B$14, C$50:AZ$50))</f>
        <v>12.9</v>
      </c>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row>
    <row r="57" spans="1:54" x14ac:dyDescent="0.25">
      <c r="A57" s="20">
        <f>INDEX(C$6:AZ$6, MATCH($B$14, C$50:AZ$50))</f>
        <v>0.17</v>
      </c>
      <c r="B57" s="54"/>
      <c r="C57" s="56"/>
      <c r="D57" s="56"/>
      <c r="E57" s="56"/>
      <c r="F57" s="56"/>
      <c r="G57" s="56"/>
      <c r="H57" s="56"/>
      <c r="I57" s="56"/>
      <c r="J57" s="56"/>
      <c r="K57" s="56"/>
      <c r="L57" s="56"/>
      <c r="M57" s="56"/>
      <c r="N57" s="56"/>
      <c r="O57" s="56"/>
      <c r="P57" s="56"/>
      <c r="Q57" s="56"/>
      <c r="R57" s="56"/>
      <c r="S57" s="56"/>
      <c r="T57" s="56"/>
      <c r="U57" s="56"/>
      <c r="V57" s="56"/>
      <c r="W57" s="56"/>
      <c r="X57" s="56"/>
      <c r="Y57" s="56"/>
      <c r="Z57" s="56"/>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row>
    <row r="58" spans="1:54" x14ac:dyDescent="0.25">
      <c r="A58" s="21">
        <f>IF($A$57&lt;&gt;"*", IF($B$10="Increase desired", $A$56+1.96*SQRT(2)*$A$57, $A$56-1.96*SQRT(2)*$A$57), "*")</f>
        <v>12.428784041017286</v>
      </c>
      <c r="B58" s="57" t="s">
        <v>17</v>
      </c>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row>
    <row r="59" spans="1:54" x14ac:dyDescent="0.25">
      <c r="A59" s="22" t="s">
        <v>18</v>
      </c>
      <c r="B59" s="58"/>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row>
    <row r="60" spans="1:54" x14ac:dyDescent="0.25">
      <c r="B60" s="59" t="s">
        <v>0</v>
      </c>
      <c r="C60" s="60" t="str">
        <f t="shared" ref="C60:AZ60" si="8">C$3</f>
        <v>2000-2001</v>
      </c>
      <c r="D60" s="60" t="str">
        <f t="shared" si="8"/>
        <v>2002-2003</v>
      </c>
      <c r="E60" s="60" t="str">
        <f t="shared" si="8"/>
        <v>2004-2005</v>
      </c>
      <c r="F60" s="60" t="str">
        <f t="shared" si="8"/>
        <v>2006-2007</v>
      </c>
      <c r="G60" s="60" t="str">
        <f t="shared" si="8"/>
        <v>2008-2009</v>
      </c>
      <c r="H60" s="60" t="str">
        <f t="shared" si="8"/>
        <v>2010-2011</v>
      </c>
      <c r="I60" s="60" t="str">
        <f t="shared" si="8"/>
        <v>2012-2013</v>
      </c>
      <c r="J60" s="60" t="str">
        <f t="shared" si="8"/>
        <v>2014-2015</v>
      </c>
      <c r="K60" s="60" t="str">
        <f t="shared" si="8"/>
        <v>2016-2017</v>
      </c>
      <c r="L60" s="60" t="str">
        <f t="shared" si="8"/>
        <v>2018-2019</v>
      </c>
      <c r="M60" s="60" t="str">
        <f t="shared" si="8"/>
        <v>2020-2021</v>
      </c>
      <c r="N60" s="60" t="str">
        <f t="shared" si="8"/>
        <v>2022-2023</v>
      </c>
      <c r="O60" s="60" t="str">
        <f t="shared" si="8"/>
        <v>2024-2025</v>
      </c>
      <c r="P60" s="60" t="str">
        <f t="shared" si="8"/>
        <v>2026-2027</v>
      </c>
      <c r="Q60" s="60" t="str">
        <f t="shared" si="8"/>
        <v>2028-2029</v>
      </c>
      <c r="R60" s="60" t="str">
        <f t="shared" si="8"/>
        <v>*</v>
      </c>
      <c r="S60" s="60" t="str">
        <f t="shared" si="8"/>
        <v>*</v>
      </c>
      <c r="T60" s="60" t="str">
        <f t="shared" si="8"/>
        <v>*</v>
      </c>
      <c r="U60" s="60" t="str">
        <f t="shared" si="8"/>
        <v>*</v>
      </c>
      <c r="V60" s="60" t="str">
        <f t="shared" si="8"/>
        <v>*</v>
      </c>
      <c r="W60" s="60" t="str">
        <f t="shared" si="8"/>
        <v>*</v>
      </c>
      <c r="X60" s="60" t="str">
        <f t="shared" si="8"/>
        <v>*</v>
      </c>
      <c r="Y60" s="60" t="str">
        <f t="shared" si="8"/>
        <v>*</v>
      </c>
      <c r="Z60" s="60" t="str">
        <f t="shared" si="8"/>
        <v>*</v>
      </c>
      <c r="AA60" s="60" t="str">
        <f t="shared" si="8"/>
        <v>*</v>
      </c>
      <c r="AB60" s="60" t="str">
        <f t="shared" si="8"/>
        <v>*</v>
      </c>
      <c r="AC60" s="60" t="str">
        <f t="shared" si="8"/>
        <v>*</v>
      </c>
      <c r="AD60" s="60" t="str">
        <f t="shared" si="8"/>
        <v>*</v>
      </c>
      <c r="AE60" s="60" t="str">
        <f t="shared" si="8"/>
        <v>*</v>
      </c>
      <c r="AF60" s="60" t="str">
        <f t="shared" si="8"/>
        <v>*</v>
      </c>
      <c r="AG60" s="60" t="str">
        <f t="shared" si="8"/>
        <v>*</v>
      </c>
      <c r="AH60" s="60" t="str">
        <f t="shared" si="8"/>
        <v>*</v>
      </c>
      <c r="AI60" s="60" t="str">
        <f t="shared" si="8"/>
        <v>*</v>
      </c>
      <c r="AJ60" s="60" t="str">
        <f t="shared" si="8"/>
        <v>*</v>
      </c>
      <c r="AK60" s="60" t="str">
        <f t="shared" si="8"/>
        <v>*</v>
      </c>
      <c r="AL60" s="60" t="str">
        <f t="shared" si="8"/>
        <v>*</v>
      </c>
      <c r="AM60" s="60" t="str">
        <f t="shared" si="8"/>
        <v>*</v>
      </c>
      <c r="AN60" s="60" t="str">
        <f t="shared" si="8"/>
        <v>*</v>
      </c>
      <c r="AO60" s="60" t="str">
        <f t="shared" si="8"/>
        <v>*</v>
      </c>
      <c r="AP60" s="60" t="str">
        <f t="shared" si="8"/>
        <v>*</v>
      </c>
      <c r="AQ60" s="60" t="str">
        <f t="shared" si="8"/>
        <v>*</v>
      </c>
      <c r="AR60" s="60" t="str">
        <f t="shared" si="8"/>
        <v>*</v>
      </c>
      <c r="AS60" s="60" t="str">
        <f t="shared" si="8"/>
        <v>*</v>
      </c>
      <c r="AT60" s="60" t="str">
        <f t="shared" si="8"/>
        <v>*</v>
      </c>
      <c r="AU60" s="60" t="str">
        <f t="shared" si="8"/>
        <v>*</v>
      </c>
      <c r="AV60" s="60" t="str">
        <f t="shared" si="8"/>
        <v>*</v>
      </c>
      <c r="AW60" s="60" t="str">
        <f t="shared" si="8"/>
        <v>*</v>
      </c>
      <c r="AX60" s="60" t="str">
        <f t="shared" si="8"/>
        <v>*</v>
      </c>
      <c r="AY60" s="60" t="str">
        <f t="shared" si="8"/>
        <v>*</v>
      </c>
      <c r="AZ60" s="60" t="str">
        <f t="shared" si="8"/>
        <v>*</v>
      </c>
    </row>
    <row r="61" spans="1:54" x14ac:dyDescent="0.25">
      <c r="B61" s="59" t="s">
        <v>19</v>
      </c>
      <c r="C61" s="61">
        <f t="shared" ref="C61:AZ61" si="9">IF(C$6&lt;&gt;"*", 1/C$6, "*")</f>
        <v>5.4054054054054053</v>
      </c>
      <c r="D61" s="61">
        <f t="shared" si="9"/>
        <v>5.2631578947368425</v>
      </c>
      <c r="E61" s="61">
        <f t="shared" si="9"/>
        <v>4.9261083743842358</v>
      </c>
      <c r="F61" s="61">
        <f t="shared" si="9"/>
        <v>2.9069767441860468</v>
      </c>
      <c r="G61" s="61">
        <f t="shared" si="9"/>
        <v>5.0505050505050502</v>
      </c>
      <c r="H61" s="61">
        <f t="shared" si="9"/>
        <v>4.8780487804878048</v>
      </c>
      <c r="I61" s="61">
        <f t="shared" si="9"/>
        <v>5</v>
      </c>
      <c r="J61" s="61">
        <f t="shared" si="9"/>
        <v>5.1546391752577314</v>
      </c>
      <c r="K61" s="61">
        <f t="shared" si="9"/>
        <v>5.8823529411764701</v>
      </c>
      <c r="L61" s="61" t="str">
        <f t="shared" si="9"/>
        <v>*</v>
      </c>
      <c r="M61" s="61" t="str">
        <f t="shared" si="9"/>
        <v>*</v>
      </c>
      <c r="N61" s="61" t="str">
        <f t="shared" si="9"/>
        <v>*</v>
      </c>
      <c r="O61" s="61" t="str">
        <f t="shared" si="9"/>
        <v>*</v>
      </c>
      <c r="P61" s="61" t="str">
        <f t="shared" si="9"/>
        <v>*</v>
      </c>
      <c r="Q61" s="61" t="str">
        <f t="shared" si="9"/>
        <v>*</v>
      </c>
      <c r="R61" s="61" t="str">
        <f t="shared" si="9"/>
        <v>*</v>
      </c>
      <c r="S61" s="61" t="str">
        <f t="shared" si="9"/>
        <v>*</v>
      </c>
      <c r="T61" s="61" t="str">
        <f t="shared" si="9"/>
        <v>*</v>
      </c>
      <c r="U61" s="61" t="str">
        <f t="shared" si="9"/>
        <v>*</v>
      </c>
      <c r="V61" s="61" t="str">
        <f t="shared" si="9"/>
        <v>*</v>
      </c>
      <c r="W61" s="61" t="str">
        <f t="shared" si="9"/>
        <v>*</v>
      </c>
      <c r="X61" s="61" t="str">
        <f t="shared" si="9"/>
        <v>*</v>
      </c>
      <c r="Y61" s="61" t="str">
        <f t="shared" si="9"/>
        <v>*</v>
      </c>
      <c r="Z61" s="61" t="str">
        <f t="shared" si="9"/>
        <v>*</v>
      </c>
      <c r="AA61" s="61" t="str">
        <f t="shared" si="9"/>
        <v>*</v>
      </c>
      <c r="AB61" s="61" t="str">
        <f t="shared" si="9"/>
        <v>*</v>
      </c>
      <c r="AC61" s="61" t="str">
        <f t="shared" si="9"/>
        <v>*</v>
      </c>
      <c r="AD61" s="61" t="str">
        <f t="shared" si="9"/>
        <v>*</v>
      </c>
      <c r="AE61" s="61" t="str">
        <f t="shared" si="9"/>
        <v>*</v>
      </c>
      <c r="AF61" s="61" t="str">
        <f t="shared" si="9"/>
        <v>*</v>
      </c>
      <c r="AG61" s="61" t="str">
        <f t="shared" si="9"/>
        <v>*</v>
      </c>
      <c r="AH61" s="61" t="str">
        <f t="shared" si="9"/>
        <v>*</v>
      </c>
      <c r="AI61" s="61" t="str">
        <f t="shared" si="9"/>
        <v>*</v>
      </c>
      <c r="AJ61" s="61" t="str">
        <f t="shared" si="9"/>
        <v>*</v>
      </c>
      <c r="AK61" s="61" t="str">
        <f t="shared" si="9"/>
        <v>*</v>
      </c>
      <c r="AL61" s="61" t="str">
        <f t="shared" si="9"/>
        <v>*</v>
      </c>
      <c r="AM61" s="61" t="str">
        <f t="shared" si="9"/>
        <v>*</v>
      </c>
      <c r="AN61" s="61" t="str">
        <f t="shared" si="9"/>
        <v>*</v>
      </c>
      <c r="AO61" s="61" t="str">
        <f t="shared" si="9"/>
        <v>*</v>
      </c>
      <c r="AP61" s="61" t="str">
        <f t="shared" si="9"/>
        <v>*</v>
      </c>
      <c r="AQ61" s="61" t="str">
        <f t="shared" si="9"/>
        <v>*</v>
      </c>
      <c r="AR61" s="61" t="str">
        <f t="shared" si="9"/>
        <v>*</v>
      </c>
      <c r="AS61" s="61" t="str">
        <f t="shared" si="9"/>
        <v>*</v>
      </c>
      <c r="AT61" s="61" t="str">
        <f t="shared" si="9"/>
        <v>*</v>
      </c>
      <c r="AU61" s="61" t="str">
        <f t="shared" si="9"/>
        <v>*</v>
      </c>
      <c r="AV61" s="61" t="str">
        <f t="shared" si="9"/>
        <v>*</v>
      </c>
      <c r="AW61" s="61" t="str">
        <f t="shared" si="9"/>
        <v>*</v>
      </c>
      <c r="AX61" s="61" t="str">
        <f t="shared" si="9"/>
        <v>*</v>
      </c>
      <c r="AY61" s="61" t="str">
        <f t="shared" si="9"/>
        <v>*</v>
      </c>
      <c r="AZ61" s="61" t="str">
        <f t="shared" si="9"/>
        <v>*</v>
      </c>
    </row>
    <row r="62" spans="1:54" x14ac:dyDescent="0.25">
      <c r="B62" s="62" t="s">
        <v>20</v>
      </c>
      <c r="C62" s="61">
        <f t="shared" ref="C62:AZ62" si="10">IF(C$4&lt;&gt;"*", IF($B$16="Weighted LS", IF(C$61&lt;&gt;"*", C$61, $C$114), 1), "*")</f>
        <v>5.4054054054054053</v>
      </c>
      <c r="D62" s="61">
        <f t="shared" si="10"/>
        <v>5.2631578947368425</v>
      </c>
      <c r="E62" s="61">
        <f t="shared" si="10"/>
        <v>4.9261083743842358</v>
      </c>
      <c r="F62" s="61">
        <f t="shared" si="10"/>
        <v>2.9069767441860468</v>
      </c>
      <c r="G62" s="61">
        <f t="shared" si="10"/>
        <v>5.0505050505050502</v>
      </c>
      <c r="H62" s="61">
        <f t="shared" si="10"/>
        <v>4.8780487804878048</v>
      </c>
      <c r="I62" s="61">
        <f t="shared" si="10"/>
        <v>5</v>
      </c>
      <c r="J62" s="61">
        <f t="shared" si="10"/>
        <v>5.1546391752577314</v>
      </c>
      <c r="K62" s="61">
        <f t="shared" si="10"/>
        <v>5.8823529411764701</v>
      </c>
      <c r="L62" s="61">
        <f t="shared" si="10"/>
        <v>4.9407993740155094</v>
      </c>
      <c r="M62" s="61">
        <f t="shared" si="10"/>
        <v>4.9407993740155094</v>
      </c>
      <c r="N62" s="61">
        <f t="shared" si="10"/>
        <v>4.9407993740155094</v>
      </c>
      <c r="O62" s="61">
        <f t="shared" si="10"/>
        <v>4.9407993740155094</v>
      </c>
      <c r="P62" s="61">
        <f t="shared" si="10"/>
        <v>4.9407993740155094</v>
      </c>
      <c r="Q62" s="61">
        <f t="shared" si="10"/>
        <v>4.9407993740155094</v>
      </c>
      <c r="R62" s="61" t="str">
        <f t="shared" si="10"/>
        <v>*</v>
      </c>
      <c r="S62" s="61" t="str">
        <f t="shared" si="10"/>
        <v>*</v>
      </c>
      <c r="T62" s="61" t="str">
        <f t="shared" si="10"/>
        <v>*</v>
      </c>
      <c r="U62" s="61" t="str">
        <f t="shared" si="10"/>
        <v>*</v>
      </c>
      <c r="V62" s="61" t="str">
        <f t="shared" si="10"/>
        <v>*</v>
      </c>
      <c r="W62" s="61" t="str">
        <f t="shared" si="10"/>
        <v>*</v>
      </c>
      <c r="X62" s="61" t="str">
        <f t="shared" si="10"/>
        <v>*</v>
      </c>
      <c r="Y62" s="61" t="str">
        <f t="shared" si="10"/>
        <v>*</v>
      </c>
      <c r="Z62" s="61" t="str">
        <f t="shared" si="10"/>
        <v>*</v>
      </c>
      <c r="AA62" s="61" t="str">
        <f t="shared" si="10"/>
        <v>*</v>
      </c>
      <c r="AB62" s="61" t="str">
        <f t="shared" si="10"/>
        <v>*</v>
      </c>
      <c r="AC62" s="61" t="str">
        <f t="shared" si="10"/>
        <v>*</v>
      </c>
      <c r="AD62" s="61" t="str">
        <f t="shared" si="10"/>
        <v>*</v>
      </c>
      <c r="AE62" s="61" t="str">
        <f t="shared" si="10"/>
        <v>*</v>
      </c>
      <c r="AF62" s="61" t="str">
        <f t="shared" si="10"/>
        <v>*</v>
      </c>
      <c r="AG62" s="61" t="str">
        <f t="shared" si="10"/>
        <v>*</v>
      </c>
      <c r="AH62" s="61" t="str">
        <f t="shared" si="10"/>
        <v>*</v>
      </c>
      <c r="AI62" s="61" t="str">
        <f t="shared" si="10"/>
        <v>*</v>
      </c>
      <c r="AJ62" s="61" t="str">
        <f t="shared" si="10"/>
        <v>*</v>
      </c>
      <c r="AK62" s="61" t="str">
        <f t="shared" si="10"/>
        <v>*</v>
      </c>
      <c r="AL62" s="61" t="str">
        <f t="shared" si="10"/>
        <v>*</v>
      </c>
      <c r="AM62" s="61" t="str">
        <f t="shared" si="10"/>
        <v>*</v>
      </c>
      <c r="AN62" s="61" t="str">
        <f t="shared" si="10"/>
        <v>*</v>
      </c>
      <c r="AO62" s="61" t="str">
        <f t="shared" si="10"/>
        <v>*</v>
      </c>
      <c r="AP62" s="61" t="str">
        <f t="shared" si="10"/>
        <v>*</v>
      </c>
      <c r="AQ62" s="61" t="str">
        <f t="shared" si="10"/>
        <v>*</v>
      </c>
      <c r="AR62" s="61" t="str">
        <f t="shared" si="10"/>
        <v>*</v>
      </c>
      <c r="AS62" s="61" t="str">
        <f t="shared" si="10"/>
        <v>*</v>
      </c>
      <c r="AT62" s="61" t="str">
        <f t="shared" si="10"/>
        <v>*</v>
      </c>
      <c r="AU62" s="61" t="str">
        <f t="shared" si="10"/>
        <v>*</v>
      </c>
      <c r="AV62" s="61" t="str">
        <f t="shared" si="10"/>
        <v>*</v>
      </c>
      <c r="AW62" s="61" t="str">
        <f t="shared" si="10"/>
        <v>*</v>
      </c>
      <c r="AX62" s="61" t="str">
        <f t="shared" si="10"/>
        <v>*</v>
      </c>
      <c r="AY62" s="61" t="str">
        <f t="shared" si="10"/>
        <v>*</v>
      </c>
      <c r="AZ62" s="61" t="str">
        <f t="shared" si="10"/>
        <v>*</v>
      </c>
    </row>
    <row r="63" spans="1:54" x14ac:dyDescent="0.25">
      <c r="B63" s="58" t="s">
        <v>21</v>
      </c>
      <c r="C63" s="63">
        <f t="shared" ref="C63:AZ63" si="11">IF(C$4 &lt;&gt; "*", C$4*C$62, "*")</f>
        <v>10813.513513513513</v>
      </c>
      <c r="D63" s="63">
        <f t="shared" si="11"/>
        <v>10539.473684210527</v>
      </c>
      <c r="E63" s="63">
        <f t="shared" si="11"/>
        <v>9874.3842364532011</v>
      </c>
      <c r="F63" s="63">
        <f t="shared" si="11"/>
        <v>5832.8488372093025</v>
      </c>
      <c r="G63" s="63">
        <f t="shared" si="11"/>
        <v>10143.939393939394</v>
      </c>
      <c r="H63" s="63">
        <f t="shared" si="11"/>
        <v>9807.3170731707323</v>
      </c>
      <c r="I63" s="63">
        <f t="shared" si="11"/>
        <v>10062.5</v>
      </c>
      <c r="J63" s="63">
        <f t="shared" si="11"/>
        <v>10384.0206185567</v>
      </c>
      <c r="K63" s="63">
        <f t="shared" si="11"/>
        <v>11861.764705882351</v>
      </c>
      <c r="L63" s="63">
        <f t="shared" si="11"/>
        <v>9973.0035364503055</v>
      </c>
      <c r="M63" s="63">
        <f t="shared" si="11"/>
        <v>9982.8851351983376</v>
      </c>
      <c r="N63" s="63">
        <f t="shared" si="11"/>
        <v>9992.7667339463678</v>
      </c>
      <c r="O63" s="63">
        <f t="shared" si="11"/>
        <v>10002.648332694398</v>
      </c>
      <c r="P63" s="63">
        <f t="shared" si="11"/>
        <v>10012.52993144243</v>
      </c>
      <c r="Q63" s="63">
        <f t="shared" si="11"/>
        <v>10022.41153019046</v>
      </c>
      <c r="R63" s="63" t="str">
        <f t="shared" si="11"/>
        <v>*</v>
      </c>
      <c r="S63" s="63" t="str">
        <f t="shared" si="11"/>
        <v>*</v>
      </c>
      <c r="T63" s="63" t="str">
        <f t="shared" si="11"/>
        <v>*</v>
      </c>
      <c r="U63" s="63" t="str">
        <f t="shared" si="11"/>
        <v>*</v>
      </c>
      <c r="V63" s="63" t="str">
        <f t="shared" si="11"/>
        <v>*</v>
      </c>
      <c r="W63" s="63" t="str">
        <f t="shared" si="11"/>
        <v>*</v>
      </c>
      <c r="X63" s="63" t="str">
        <f t="shared" si="11"/>
        <v>*</v>
      </c>
      <c r="Y63" s="63" t="str">
        <f t="shared" si="11"/>
        <v>*</v>
      </c>
      <c r="Z63" s="63" t="str">
        <f t="shared" si="11"/>
        <v>*</v>
      </c>
      <c r="AA63" s="63" t="str">
        <f t="shared" si="11"/>
        <v>*</v>
      </c>
      <c r="AB63" s="63" t="str">
        <f t="shared" si="11"/>
        <v>*</v>
      </c>
      <c r="AC63" s="63" t="str">
        <f t="shared" si="11"/>
        <v>*</v>
      </c>
      <c r="AD63" s="63" t="str">
        <f t="shared" si="11"/>
        <v>*</v>
      </c>
      <c r="AE63" s="63" t="str">
        <f t="shared" si="11"/>
        <v>*</v>
      </c>
      <c r="AF63" s="63" t="str">
        <f t="shared" si="11"/>
        <v>*</v>
      </c>
      <c r="AG63" s="63" t="str">
        <f t="shared" si="11"/>
        <v>*</v>
      </c>
      <c r="AH63" s="63" t="str">
        <f t="shared" si="11"/>
        <v>*</v>
      </c>
      <c r="AI63" s="63" t="str">
        <f t="shared" si="11"/>
        <v>*</v>
      </c>
      <c r="AJ63" s="63" t="str">
        <f t="shared" si="11"/>
        <v>*</v>
      </c>
      <c r="AK63" s="63" t="str">
        <f t="shared" si="11"/>
        <v>*</v>
      </c>
      <c r="AL63" s="63" t="str">
        <f t="shared" si="11"/>
        <v>*</v>
      </c>
      <c r="AM63" s="63" t="str">
        <f t="shared" si="11"/>
        <v>*</v>
      </c>
      <c r="AN63" s="63" t="str">
        <f t="shared" si="11"/>
        <v>*</v>
      </c>
      <c r="AO63" s="63" t="str">
        <f t="shared" si="11"/>
        <v>*</v>
      </c>
      <c r="AP63" s="63" t="str">
        <f t="shared" si="11"/>
        <v>*</v>
      </c>
      <c r="AQ63" s="63" t="str">
        <f t="shared" si="11"/>
        <v>*</v>
      </c>
      <c r="AR63" s="63" t="str">
        <f t="shared" si="11"/>
        <v>*</v>
      </c>
      <c r="AS63" s="63" t="str">
        <f t="shared" si="11"/>
        <v>*</v>
      </c>
      <c r="AT63" s="63" t="str">
        <f t="shared" si="11"/>
        <v>*</v>
      </c>
      <c r="AU63" s="63" t="str">
        <f t="shared" si="11"/>
        <v>*</v>
      </c>
      <c r="AV63" s="63" t="str">
        <f t="shared" si="11"/>
        <v>*</v>
      </c>
      <c r="AW63" s="63" t="str">
        <f t="shared" si="11"/>
        <v>*</v>
      </c>
      <c r="AX63" s="63" t="str">
        <f t="shared" si="11"/>
        <v>*</v>
      </c>
      <c r="AY63" s="63" t="str">
        <f t="shared" si="11"/>
        <v>*</v>
      </c>
      <c r="AZ63" s="63" t="str">
        <f t="shared" si="11"/>
        <v>*</v>
      </c>
    </row>
    <row r="64" spans="1:54" x14ac:dyDescent="0.25">
      <c r="B64" s="58" t="s">
        <v>22</v>
      </c>
      <c r="C64" s="63">
        <f t="shared" ref="C64:AZ64" si="12">IF(C$5&lt;&gt;"*", C$5*C$62, "*")</f>
        <v>87.567567567567565</v>
      </c>
      <c r="D64" s="63">
        <f t="shared" si="12"/>
        <v>85.789473684210535</v>
      </c>
      <c r="E64" s="63">
        <f t="shared" si="12"/>
        <v>80.295566502463046</v>
      </c>
      <c r="F64" s="63">
        <f t="shared" si="12"/>
        <v>47.383720930232563</v>
      </c>
      <c r="G64" s="63">
        <f t="shared" si="12"/>
        <v>81.313131313131308</v>
      </c>
      <c r="H64" s="63">
        <f t="shared" si="12"/>
        <v>72.195121951219519</v>
      </c>
      <c r="I64" s="63">
        <f t="shared" si="12"/>
        <v>70</v>
      </c>
      <c r="J64" s="63">
        <f t="shared" si="12"/>
        <v>70.103092783505147</v>
      </c>
      <c r="K64" s="63">
        <f t="shared" si="12"/>
        <v>75.882352941176464</v>
      </c>
      <c r="L64" s="63" t="str">
        <f t="shared" si="12"/>
        <v>*</v>
      </c>
      <c r="M64" s="63" t="str">
        <f t="shared" si="12"/>
        <v>*</v>
      </c>
      <c r="N64" s="63" t="str">
        <f t="shared" si="12"/>
        <v>*</v>
      </c>
      <c r="O64" s="63" t="str">
        <f t="shared" si="12"/>
        <v>*</v>
      </c>
      <c r="P64" s="63" t="str">
        <f t="shared" si="12"/>
        <v>*</v>
      </c>
      <c r="Q64" s="63" t="str">
        <f t="shared" si="12"/>
        <v>*</v>
      </c>
      <c r="R64" s="63" t="str">
        <f t="shared" si="12"/>
        <v>*</v>
      </c>
      <c r="S64" s="63" t="str">
        <f t="shared" si="12"/>
        <v>*</v>
      </c>
      <c r="T64" s="63" t="str">
        <f t="shared" si="12"/>
        <v>*</v>
      </c>
      <c r="U64" s="63" t="str">
        <f t="shared" si="12"/>
        <v>*</v>
      </c>
      <c r="V64" s="63" t="str">
        <f t="shared" si="12"/>
        <v>*</v>
      </c>
      <c r="W64" s="63" t="str">
        <f t="shared" si="12"/>
        <v>*</v>
      </c>
      <c r="X64" s="63" t="str">
        <f t="shared" si="12"/>
        <v>*</v>
      </c>
      <c r="Y64" s="63" t="str">
        <f t="shared" si="12"/>
        <v>*</v>
      </c>
      <c r="Z64" s="63" t="str">
        <f t="shared" si="12"/>
        <v>*</v>
      </c>
      <c r="AA64" s="63" t="str">
        <f t="shared" si="12"/>
        <v>*</v>
      </c>
      <c r="AB64" s="63" t="str">
        <f t="shared" si="12"/>
        <v>*</v>
      </c>
      <c r="AC64" s="63" t="str">
        <f t="shared" si="12"/>
        <v>*</v>
      </c>
      <c r="AD64" s="63" t="str">
        <f t="shared" si="12"/>
        <v>*</v>
      </c>
      <c r="AE64" s="63" t="str">
        <f t="shared" si="12"/>
        <v>*</v>
      </c>
      <c r="AF64" s="63" t="str">
        <f t="shared" si="12"/>
        <v>*</v>
      </c>
      <c r="AG64" s="63" t="str">
        <f t="shared" si="12"/>
        <v>*</v>
      </c>
      <c r="AH64" s="63" t="str">
        <f t="shared" si="12"/>
        <v>*</v>
      </c>
      <c r="AI64" s="63" t="str">
        <f t="shared" si="12"/>
        <v>*</v>
      </c>
      <c r="AJ64" s="63" t="str">
        <f t="shared" si="12"/>
        <v>*</v>
      </c>
      <c r="AK64" s="63" t="str">
        <f t="shared" si="12"/>
        <v>*</v>
      </c>
      <c r="AL64" s="63" t="str">
        <f t="shared" si="12"/>
        <v>*</v>
      </c>
      <c r="AM64" s="63" t="str">
        <f t="shared" si="12"/>
        <v>*</v>
      </c>
      <c r="AN64" s="63" t="str">
        <f t="shared" si="12"/>
        <v>*</v>
      </c>
      <c r="AO64" s="63" t="str">
        <f t="shared" si="12"/>
        <v>*</v>
      </c>
      <c r="AP64" s="63" t="str">
        <f t="shared" si="12"/>
        <v>*</v>
      </c>
      <c r="AQ64" s="63" t="str">
        <f t="shared" si="12"/>
        <v>*</v>
      </c>
      <c r="AR64" s="63" t="str">
        <f t="shared" si="12"/>
        <v>*</v>
      </c>
      <c r="AS64" s="63" t="str">
        <f t="shared" si="12"/>
        <v>*</v>
      </c>
      <c r="AT64" s="63" t="str">
        <f t="shared" si="12"/>
        <v>*</v>
      </c>
      <c r="AU64" s="63" t="str">
        <f t="shared" si="12"/>
        <v>*</v>
      </c>
      <c r="AV64" s="63" t="str">
        <f t="shared" si="12"/>
        <v>*</v>
      </c>
      <c r="AW64" s="63" t="str">
        <f t="shared" si="12"/>
        <v>*</v>
      </c>
      <c r="AX64" s="63" t="str">
        <f t="shared" si="12"/>
        <v>*</v>
      </c>
      <c r="AY64" s="63" t="str">
        <f t="shared" si="12"/>
        <v>*</v>
      </c>
      <c r="AZ64" s="63" t="str">
        <f t="shared" si="12"/>
        <v>*</v>
      </c>
    </row>
    <row r="65" spans="1:52" x14ac:dyDescent="0.25">
      <c r="B65" s="62" t="s">
        <v>23</v>
      </c>
      <c r="C65" s="63">
        <f t="shared" ref="C65:AZ65" si="13">IF(C$63&lt;&gt;"*", C$62*$C$108+C$63*$C$109, "*")</f>
        <v>91.232821002923174</v>
      </c>
      <c r="D65" s="63">
        <f t="shared" si="13"/>
        <v>86.464642667567659</v>
      </c>
      <c r="E65" s="63">
        <f t="shared" si="13"/>
        <v>78.711784867659844</v>
      </c>
      <c r="F65" s="63">
        <f t="shared" si="13"/>
        <v>45.141577178581429</v>
      </c>
      <c r="G65" s="63">
        <f t="shared" si="13"/>
        <v>76.156125104692364</v>
      </c>
      <c r="H65" s="63">
        <f t="shared" si="13"/>
        <v>71.361575570859259</v>
      </c>
      <c r="I65" s="63">
        <f t="shared" si="13"/>
        <v>70.89666606661649</v>
      </c>
      <c r="J65" s="63">
        <f t="shared" si="13"/>
        <v>70.770842446496772</v>
      </c>
      <c r="K65" s="63">
        <f t="shared" si="13"/>
        <v>78.11619797598496</v>
      </c>
      <c r="L65" s="63">
        <f t="shared" si="13"/>
        <v>63.390277493183021</v>
      </c>
      <c r="M65" s="63">
        <f t="shared" si="13"/>
        <v>61.167956436128861</v>
      </c>
      <c r="N65" s="63">
        <f t="shared" si="13"/>
        <v>58.945635379075156</v>
      </c>
      <c r="O65" s="63">
        <f t="shared" si="13"/>
        <v>56.723314322021452</v>
      </c>
      <c r="P65" s="63">
        <f t="shared" si="13"/>
        <v>54.500993264966837</v>
      </c>
      <c r="Q65" s="63">
        <f t="shared" si="13"/>
        <v>52.278672207913132</v>
      </c>
      <c r="R65" s="63" t="str">
        <f t="shared" si="13"/>
        <v>*</v>
      </c>
      <c r="S65" s="63" t="str">
        <f t="shared" si="13"/>
        <v>*</v>
      </c>
      <c r="T65" s="63" t="str">
        <f t="shared" si="13"/>
        <v>*</v>
      </c>
      <c r="U65" s="63" t="str">
        <f t="shared" si="13"/>
        <v>*</v>
      </c>
      <c r="V65" s="63" t="str">
        <f t="shared" si="13"/>
        <v>*</v>
      </c>
      <c r="W65" s="63" t="str">
        <f t="shared" si="13"/>
        <v>*</v>
      </c>
      <c r="X65" s="63" t="str">
        <f t="shared" si="13"/>
        <v>*</v>
      </c>
      <c r="Y65" s="63" t="str">
        <f t="shared" si="13"/>
        <v>*</v>
      </c>
      <c r="Z65" s="63" t="str">
        <f t="shared" si="13"/>
        <v>*</v>
      </c>
      <c r="AA65" s="63" t="str">
        <f t="shared" si="13"/>
        <v>*</v>
      </c>
      <c r="AB65" s="63" t="str">
        <f t="shared" si="13"/>
        <v>*</v>
      </c>
      <c r="AC65" s="63" t="str">
        <f t="shared" si="13"/>
        <v>*</v>
      </c>
      <c r="AD65" s="63" t="str">
        <f t="shared" si="13"/>
        <v>*</v>
      </c>
      <c r="AE65" s="63" t="str">
        <f t="shared" si="13"/>
        <v>*</v>
      </c>
      <c r="AF65" s="63" t="str">
        <f t="shared" si="13"/>
        <v>*</v>
      </c>
      <c r="AG65" s="63" t="str">
        <f t="shared" si="13"/>
        <v>*</v>
      </c>
      <c r="AH65" s="63" t="str">
        <f t="shared" si="13"/>
        <v>*</v>
      </c>
      <c r="AI65" s="63" t="str">
        <f t="shared" si="13"/>
        <v>*</v>
      </c>
      <c r="AJ65" s="63" t="str">
        <f t="shared" si="13"/>
        <v>*</v>
      </c>
      <c r="AK65" s="63" t="str">
        <f t="shared" si="13"/>
        <v>*</v>
      </c>
      <c r="AL65" s="63" t="str">
        <f t="shared" si="13"/>
        <v>*</v>
      </c>
      <c r="AM65" s="63" t="str">
        <f t="shared" si="13"/>
        <v>*</v>
      </c>
      <c r="AN65" s="63" t="str">
        <f t="shared" si="13"/>
        <v>*</v>
      </c>
      <c r="AO65" s="63" t="str">
        <f t="shared" si="13"/>
        <v>*</v>
      </c>
      <c r="AP65" s="63" t="str">
        <f t="shared" si="13"/>
        <v>*</v>
      </c>
      <c r="AQ65" s="63" t="str">
        <f t="shared" si="13"/>
        <v>*</v>
      </c>
      <c r="AR65" s="63" t="str">
        <f t="shared" si="13"/>
        <v>*</v>
      </c>
      <c r="AS65" s="63" t="str">
        <f t="shared" si="13"/>
        <v>*</v>
      </c>
      <c r="AT65" s="63" t="str">
        <f t="shared" si="13"/>
        <v>*</v>
      </c>
      <c r="AU65" s="63" t="str">
        <f t="shared" si="13"/>
        <v>*</v>
      </c>
      <c r="AV65" s="63" t="str">
        <f t="shared" si="13"/>
        <v>*</v>
      </c>
      <c r="AW65" s="63" t="str">
        <f t="shared" si="13"/>
        <v>*</v>
      </c>
      <c r="AX65" s="63" t="str">
        <f t="shared" si="13"/>
        <v>*</v>
      </c>
      <c r="AY65" s="63" t="str">
        <f t="shared" si="13"/>
        <v>*</v>
      </c>
      <c r="AZ65" s="63" t="str">
        <f t="shared" si="13"/>
        <v>*</v>
      </c>
    </row>
    <row r="66" spans="1:52" ht="17.25" x14ac:dyDescent="0.25">
      <c r="B66" s="59" t="s">
        <v>24</v>
      </c>
      <c r="C66" s="61">
        <f t="shared" ref="C66:AZ66" si="14">IF(C$64&lt;&gt;"*", (C$64-C$65)^2, "*")</f>
        <v>13.434082745386094</v>
      </c>
      <c r="D66" s="61">
        <f t="shared" si="14"/>
        <v>0.45585315608749349</v>
      </c>
      <c r="E66" s="61">
        <f t="shared" si="14"/>
        <v>2.5083642667399033</v>
      </c>
      <c r="F66" s="61">
        <f t="shared" si="14"/>
        <v>5.0272086030682255</v>
      </c>
      <c r="G66" s="61">
        <f t="shared" si="14"/>
        <v>26.594713033877806</v>
      </c>
      <c r="H66" s="61">
        <f t="shared" si="14"/>
        <v>0.69479956821169242</v>
      </c>
      <c r="I66" s="61">
        <f t="shared" si="14"/>
        <v>0.80401003502148738</v>
      </c>
      <c r="J66" s="61">
        <f t="shared" si="14"/>
        <v>0.44588961242542857</v>
      </c>
      <c r="K66" s="61">
        <f t="shared" si="14"/>
        <v>4.9900636395385716</v>
      </c>
      <c r="L66" s="61" t="str">
        <f t="shared" si="14"/>
        <v>*</v>
      </c>
      <c r="M66" s="61" t="str">
        <f t="shared" si="14"/>
        <v>*</v>
      </c>
      <c r="N66" s="61" t="str">
        <f t="shared" si="14"/>
        <v>*</v>
      </c>
      <c r="O66" s="61" t="str">
        <f t="shared" si="14"/>
        <v>*</v>
      </c>
      <c r="P66" s="61" t="str">
        <f t="shared" si="14"/>
        <v>*</v>
      </c>
      <c r="Q66" s="61" t="str">
        <f t="shared" si="14"/>
        <v>*</v>
      </c>
      <c r="R66" s="61" t="str">
        <f t="shared" si="14"/>
        <v>*</v>
      </c>
      <c r="S66" s="61" t="str">
        <f t="shared" si="14"/>
        <v>*</v>
      </c>
      <c r="T66" s="61" t="str">
        <f t="shared" si="14"/>
        <v>*</v>
      </c>
      <c r="U66" s="61" t="str">
        <f t="shared" si="14"/>
        <v>*</v>
      </c>
      <c r="V66" s="61" t="str">
        <f t="shared" si="14"/>
        <v>*</v>
      </c>
      <c r="W66" s="61" t="str">
        <f t="shared" si="14"/>
        <v>*</v>
      </c>
      <c r="X66" s="61" t="str">
        <f t="shared" si="14"/>
        <v>*</v>
      </c>
      <c r="Y66" s="61" t="str">
        <f t="shared" si="14"/>
        <v>*</v>
      </c>
      <c r="Z66" s="61" t="str">
        <f t="shared" si="14"/>
        <v>*</v>
      </c>
      <c r="AA66" s="61" t="str">
        <f t="shared" si="14"/>
        <v>*</v>
      </c>
      <c r="AB66" s="61" t="str">
        <f t="shared" si="14"/>
        <v>*</v>
      </c>
      <c r="AC66" s="61" t="str">
        <f t="shared" si="14"/>
        <v>*</v>
      </c>
      <c r="AD66" s="61" t="str">
        <f t="shared" si="14"/>
        <v>*</v>
      </c>
      <c r="AE66" s="61" t="str">
        <f t="shared" si="14"/>
        <v>*</v>
      </c>
      <c r="AF66" s="61" t="str">
        <f t="shared" si="14"/>
        <v>*</v>
      </c>
      <c r="AG66" s="61" t="str">
        <f t="shared" si="14"/>
        <v>*</v>
      </c>
      <c r="AH66" s="61" t="str">
        <f t="shared" si="14"/>
        <v>*</v>
      </c>
      <c r="AI66" s="61" t="str">
        <f t="shared" si="14"/>
        <v>*</v>
      </c>
      <c r="AJ66" s="61" t="str">
        <f t="shared" si="14"/>
        <v>*</v>
      </c>
      <c r="AK66" s="61" t="str">
        <f t="shared" si="14"/>
        <v>*</v>
      </c>
      <c r="AL66" s="61" t="str">
        <f t="shared" si="14"/>
        <v>*</v>
      </c>
      <c r="AM66" s="61" t="str">
        <f t="shared" si="14"/>
        <v>*</v>
      </c>
      <c r="AN66" s="61" t="str">
        <f t="shared" si="14"/>
        <v>*</v>
      </c>
      <c r="AO66" s="61" t="str">
        <f t="shared" si="14"/>
        <v>*</v>
      </c>
      <c r="AP66" s="61" t="str">
        <f t="shared" si="14"/>
        <v>*</v>
      </c>
      <c r="AQ66" s="61" t="str">
        <f t="shared" si="14"/>
        <v>*</v>
      </c>
      <c r="AR66" s="61" t="str">
        <f t="shared" si="14"/>
        <v>*</v>
      </c>
      <c r="AS66" s="61" t="str">
        <f t="shared" si="14"/>
        <v>*</v>
      </c>
      <c r="AT66" s="61" t="str">
        <f t="shared" si="14"/>
        <v>*</v>
      </c>
      <c r="AU66" s="61" t="str">
        <f t="shared" si="14"/>
        <v>*</v>
      </c>
      <c r="AV66" s="61" t="str">
        <f t="shared" si="14"/>
        <v>*</v>
      </c>
      <c r="AW66" s="61" t="str">
        <f t="shared" si="14"/>
        <v>*</v>
      </c>
      <c r="AX66" s="61" t="str">
        <f t="shared" si="14"/>
        <v>*</v>
      </c>
      <c r="AY66" s="61" t="str">
        <f t="shared" si="14"/>
        <v>*</v>
      </c>
      <c r="AZ66" s="61" t="str">
        <f t="shared" si="14"/>
        <v>*</v>
      </c>
    </row>
    <row r="67" spans="1:52" x14ac:dyDescent="0.25">
      <c r="B67" s="59"/>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row>
    <row r="68" spans="1:52" x14ac:dyDescent="0.25">
      <c r="B68" s="59" t="s">
        <v>25</v>
      </c>
      <c r="C68" s="61" t="e">
        <f>IF(C$64&lt;&gt;"*", NA(), IF(C$62&lt;&gt;"*", SQRT($C$110^2 + $C$110^2/$C$113 + (C$63^2-$C$115^2)*$D$109^2 + 2*$C$114*(C$63-$C$115)*$C$111*$D$108*$D$109), "*"))</f>
        <v>#N/A</v>
      </c>
      <c r="D68" s="61" t="e">
        <f t="shared" ref="D68:AZ68" si="15">IF(D$64&lt;&gt;"*", NA(), IF(D$62&lt;&gt;"*", SQRT($C$110^2 + $C$110^2/$C$113 + (D$63^2-$C$115^2)*$D$109^2 + 2*$C$114*(D$63-$C$115)*$C$111*$D$108*$D$109), "*"))</f>
        <v>#N/A</v>
      </c>
      <c r="E68" s="61" t="e">
        <f t="shared" si="15"/>
        <v>#N/A</v>
      </c>
      <c r="F68" s="61" t="e">
        <f t="shared" si="15"/>
        <v>#N/A</v>
      </c>
      <c r="G68" s="61" t="e">
        <f t="shared" si="15"/>
        <v>#N/A</v>
      </c>
      <c r="H68" s="61" t="e">
        <f t="shared" si="15"/>
        <v>#N/A</v>
      </c>
      <c r="I68" s="61" t="e">
        <f t="shared" si="15"/>
        <v>#N/A</v>
      </c>
      <c r="J68" s="61" t="e">
        <f t="shared" si="15"/>
        <v>#N/A</v>
      </c>
      <c r="K68" s="61" t="e">
        <f t="shared" si="15"/>
        <v>#N/A</v>
      </c>
      <c r="L68" s="61">
        <f t="shared" si="15"/>
        <v>3.3641331197150186</v>
      </c>
      <c r="M68" s="61">
        <f t="shared" si="15"/>
        <v>3.5354206388284379</v>
      </c>
      <c r="N68" s="61">
        <f t="shared" si="15"/>
        <v>3.7285551173661933</v>
      </c>
      <c r="O68" s="61">
        <f t="shared" si="15"/>
        <v>3.9403253871359984</v>
      </c>
      <c r="P68" s="61">
        <f t="shared" si="15"/>
        <v>4.1678917660221195</v>
      </c>
      <c r="Q68" s="61">
        <f t="shared" si="15"/>
        <v>4.4088089223207625</v>
      </c>
      <c r="R68" s="61" t="str">
        <f t="shared" si="15"/>
        <v>*</v>
      </c>
      <c r="S68" s="61" t="str">
        <f t="shared" si="15"/>
        <v>*</v>
      </c>
      <c r="T68" s="61" t="str">
        <f t="shared" si="15"/>
        <v>*</v>
      </c>
      <c r="U68" s="61" t="str">
        <f t="shared" si="15"/>
        <v>*</v>
      </c>
      <c r="V68" s="61" t="str">
        <f t="shared" si="15"/>
        <v>*</v>
      </c>
      <c r="W68" s="61" t="str">
        <f t="shared" si="15"/>
        <v>*</v>
      </c>
      <c r="X68" s="61" t="str">
        <f t="shared" si="15"/>
        <v>*</v>
      </c>
      <c r="Y68" s="61" t="str">
        <f t="shared" si="15"/>
        <v>*</v>
      </c>
      <c r="Z68" s="61" t="str">
        <f t="shared" si="15"/>
        <v>*</v>
      </c>
      <c r="AA68" s="61" t="str">
        <f t="shared" si="15"/>
        <v>*</v>
      </c>
      <c r="AB68" s="61" t="str">
        <f t="shared" si="15"/>
        <v>*</v>
      </c>
      <c r="AC68" s="61" t="str">
        <f t="shared" si="15"/>
        <v>*</v>
      </c>
      <c r="AD68" s="61" t="str">
        <f t="shared" si="15"/>
        <v>*</v>
      </c>
      <c r="AE68" s="61" t="str">
        <f t="shared" si="15"/>
        <v>*</v>
      </c>
      <c r="AF68" s="61" t="str">
        <f t="shared" si="15"/>
        <v>*</v>
      </c>
      <c r="AG68" s="61" t="str">
        <f t="shared" si="15"/>
        <v>*</v>
      </c>
      <c r="AH68" s="61" t="str">
        <f t="shared" si="15"/>
        <v>*</v>
      </c>
      <c r="AI68" s="61" t="str">
        <f t="shared" si="15"/>
        <v>*</v>
      </c>
      <c r="AJ68" s="61" t="str">
        <f t="shared" si="15"/>
        <v>*</v>
      </c>
      <c r="AK68" s="61" t="str">
        <f t="shared" si="15"/>
        <v>*</v>
      </c>
      <c r="AL68" s="61" t="str">
        <f t="shared" si="15"/>
        <v>*</v>
      </c>
      <c r="AM68" s="61" t="str">
        <f t="shared" si="15"/>
        <v>*</v>
      </c>
      <c r="AN68" s="61" t="str">
        <f t="shared" si="15"/>
        <v>*</v>
      </c>
      <c r="AO68" s="61" t="str">
        <f t="shared" si="15"/>
        <v>*</v>
      </c>
      <c r="AP68" s="61" t="str">
        <f t="shared" si="15"/>
        <v>*</v>
      </c>
      <c r="AQ68" s="61" t="str">
        <f t="shared" si="15"/>
        <v>*</v>
      </c>
      <c r="AR68" s="61" t="str">
        <f t="shared" si="15"/>
        <v>*</v>
      </c>
      <c r="AS68" s="61" t="str">
        <f t="shared" si="15"/>
        <v>*</v>
      </c>
      <c r="AT68" s="61" t="str">
        <f t="shared" si="15"/>
        <v>*</v>
      </c>
      <c r="AU68" s="61" t="str">
        <f t="shared" si="15"/>
        <v>*</v>
      </c>
      <c r="AV68" s="61" t="str">
        <f t="shared" si="15"/>
        <v>*</v>
      </c>
      <c r="AW68" s="61" t="str">
        <f t="shared" si="15"/>
        <v>*</v>
      </c>
      <c r="AX68" s="61" t="str">
        <f t="shared" si="15"/>
        <v>*</v>
      </c>
      <c r="AY68" s="61" t="str">
        <f t="shared" si="15"/>
        <v>*</v>
      </c>
      <c r="AZ68" s="61" t="str">
        <f t="shared" si="15"/>
        <v>*</v>
      </c>
    </row>
    <row r="69" spans="1:52" x14ac:dyDescent="0.25">
      <c r="B69" s="59"/>
      <c r="C69" s="61"/>
      <c r="D69" s="61"/>
      <c r="E69" s="61"/>
      <c r="F69" s="61"/>
      <c r="G69" s="61"/>
      <c r="H69" s="61"/>
      <c r="I69" s="61"/>
      <c r="J69" s="61"/>
      <c r="K69" s="61"/>
      <c r="L69" s="61"/>
      <c r="M69" s="61"/>
      <c r="N69" s="61"/>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row>
    <row r="70" spans="1:52" x14ac:dyDescent="0.25">
      <c r="A70" s="26" t="s">
        <v>26</v>
      </c>
      <c r="B70" s="59"/>
      <c r="C70" s="61"/>
      <c r="D70" s="61"/>
      <c r="E70" s="61"/>
      <c r="F70" s="61"/>
      <c r="G70" s="61"/>
      <c r="H70" s="61"/>
      <c r="I70" s="61"/>
      <c r="J70" s="61"/>
      <c r="K70" s="61"/>
      <c r="L70" s="61"/>
      <c r="M70" s="61"/>
      <c r="N70" s="61"/>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row>
    <row r="71" spans="1:52" x14ac:dyDescent="0.25">
      <c r="B71" s="64">
        <v>2.5000000000000001E-2</v>
      </c>
      <c r="C71" s="63" t="e">
        <f t="shared" ref="C71:R77" si="16">IF(C$64&lt;&gt;"*", NA(), IF(C$65&lt;&gt;"*", C$65+_xlfn.T.INV($B71, $C$113-2)*C$68, "*"))</f>
        <v>#N/A</v>
      </c>
      <c r="D71" s="63" t="e">
        <f t="shared" si="16"/>
        <v>#N/A</v>
      </c>
      <c r="E71" s="63" t="e">
        <f t="shared" si="16"/>
        <v>#N/A</v>
      </c>
      <c r="F71" s="63" t="e">
        <f t="shared" si="16"/>
        <v>#N/A</v>
      </c>
      <c r="G71" s="63" t="e">
        <f t="shared" si="16"/>
        <v>#N/A</v>
      </c>
      <c r="H71" s="63" t="e">
        <f t="shared" si="16"/>
        <v>#N/A</v>
      </c>
      <c r="I71" s="63" t="e">
        <f t="shared" si="16"/>
        <v>#N/A</v>
      </c>
      <c r="J71" s="63" t="e">
        <f t="shared" si="16"/>
        <v>#N/A</v>
      </c>
      <c r="K71" s="63" t="e">
        <f t="shared" si="16"/>
        <v>#N/A</v>
      </c>
      <c r="L71" s="63">
        <f t="shared" si="16"/>
        <v>55.435366732718393</v>
      </c>
      <c r="M71" s="63">
        <f t="shared" si="16"/>
        <v>52.808015053973477</v>
      </c>
      <c r="N71" s="63">
        <f t="shared" si="16"/>
        <v>50.129003525150672</v>
      </c>
      <c r="O71" s="63">
        <f t="shared" si="16"/>
        <v>47.405925352432945</v>
      </c>
      <c r="P71" s="63">
        <f t="shared" si="16"/>
        <v>44.645495317017051</v>
      </c>
      <c r="Q71" s="63">
        <f t="shared" si="16"/>
        <v>41.853495709554807</v>
      </c>
      <c r="R71" s="63" t="str">
        <f t="shared" si="16"/>
        <v>*</v>
      </c>
      <c r="S71" s="63" t="str">
        <f t="shared" ref="S71:AH77" si="17">IF(S$64&lt;&gt;"*", NA(), IF(S$65&lt;&gt;"*", S$65+_xlfn.T.INV($B71, $C$113-2)*S$68, "*"))</f>
        <v>*</v>
      </c>
      <c r="T71" s="63" t="str">
        <f t="shared" si="17"/>
        <v>*</v>
      </c>
      <c r="U71" s="63" t="str">
        <f t="shared" si="17"/>
        <v>*</v>
      </c>
      <c r="V71" s="63" t="str">
        <f t="shared" si="17"/>
        <v>*</v>
      </c>
      <c r="W71" s="63" t="str">
        <f t="shared" si="17"/>
        <v>*</v>
      </c>
      <c r="X71" s="63" t="str">
        <f t="shared" si="17"/>
        <v>*</v>
      </c>
      <c r="Y71" s="63" t="str">
        <f t="shared" si="17"/>
        <v>*</v>
      </c>
      <c r="Z71" s="63" t="str">
        <f t="shared" si="17"/>
        <v>*</v>
      </c>
      <c r="AA71" s="63" t="str">
        <f t="shared" si="17"/>
        <v>*</v>
      </c>
      <c r="AB71" s="63" t="str">
        <f t="shared" si="17"/>
        <v>*</v>
      </c>
      <c r="AC71" s="63" t="str">
        <f t="shared" si="17"/>
        <v>*</v>
      </c>
      <c r="AD71" s="63" t="str">
        <f t="shared" si="17"/>
        <v>*</v>
      </c>
      <c r="AE71" s="63" t="str">
        <f t="shared" si="17"/>
        <v>*</v>
      </c>
      <c r="AF71" s="63" t="str">
        <f t="shared" si="17"/>
        <v>*</v>
      </c>
      <c r="AG71" s="63" t="str">
        <f t="shared" si="17"/>
        <v>*</v>
      </c>
      <c r="AH71" s="63" t="str">
        <f t="shared" si="17"/>
        <v>*</v>
      </c>
      <c r="AI71" s="63" t="str">
        <f t="shared" ref="AI71:AX77" si="18">IF(AI$64&lt;&gt;"*", NA(), IF(AI$65&lt;&gt;"*", AI$65+_xlfn.T.INV($B71, $C$113-2)*AI$68, "*"))</f>
        <v>*</v>
      </c>
      <c r="AJ71" s="63" t="str">
        <f t="shared" si="18"/>
        <v>*</v>
      </c>
      <c r="AK71" s="63" t="str">
        <f t="shared" si="18"/>
        <v>*</v>
      </c>
      <c r="AL71" s="63" t="str">
        <f t="shared" si="18"/>
        <v>*</v>
      </c>
      <c r="AM71" s="63" t="str">
        <f t="shared" si="18"/>
        <v>*</v>
      </c>
      <c r="AN71" s="63" t="str">
        <f t="shared" si="18"/>
        <v>*</v>
      </c>
      <c r="AO71" s="63" t="str">
        <f t="shared" si="18"/>
        <v>*</v>
      </c>
      <c r="AP71" s="63" t="str">
        <f t="shared" si="18"/>
        <v>*</v>
      </c>
      <c r="AQ71" s="63" t="str">
        <f t="shared" si="18"/>
        <v>*</v>
      </c>
      <c r="AR71" s="63" t="str">
        <f t="shared" si="18"/>
        <v>*</v>
      </c>
      <c r="AS71" s="63" t="str">
        <f t="shared" si="18"/>
        <v>*</v>
      </c>
      <c r="AT71" s="63" t="str">
        <f t="shared" si="18"/>
        <v>*</v>
      </c>
      <c r="AU71" s="63" t="str">
        <f t="shared" si="18"/>
        <v>*</v>
      </c>
      <c r="AV71" s="63" t="str">
        <f t="shared" si="18"/>
        <v>*</v>
      </c>
      <c r="AW71" s="63" t="str">
        <f t="shared" si="18"/>
        <v>*</v>
      </c>
      <c r="AX71" s="63" t="str">
        <f t="shared" si="18"/>
        <v>*</v>
      </c>
      <c r="AY71" s="63" t="str">
        <f t="shared" ref="AY71:AZ77" si="19">IF(AY$64&lt;&gt;"*", NA(), IF(AY$65&lt;&gt;"*", AY$65+_xlfn.T.INV($B71, $C$113-2)*AY$68, "*"))</f>
        <v>*</v>
      </c>
      <c r="AZ71" s="63" t="str">
        <f t="shared" si="19"/>
        <v>*</v>
      </c>
    </row>
    <row r="72" spans="1:52" x14ac:dyDescent="0.25">
      <c r="B72" s="64">
        <v>0.05</v>
      </c>
      <c r="C72" s="63" t="e">
        <f t="shared" si="16"/>
        <v>#N/A</v>
      </c>
      <c r="D72" s="63" t="e">
        <f t="shared" si="16"/>
        <v>#N/A</v>
      </c>
      <c r="E72" s="63" t="e">
        <f t="shared" si="16"/>
        <v>#N/A</v>
      </c>
      <c r="F72" s="63" t="e">
        <f t="shared" si="16"/>
        <v>#N/A</v>
      </c>
      <c r="G72" s="63" t="e">
        <f t="shared" si="16"/>
        <v>#N/A</v>
      </c>
      <c r="H72" s="63" t="e">
        <f t="shared" si="16"/>
        <v>#N/A</v>
      </c>
      <c r="I72" s="63" t="e">
        <f t="shared" si="16"/>
        <v>#N/A</v>
      </c>
      <c r="J72" s="63" t="e">
        <f t="shared" si="16"/>
        <v>#N/A</v>
      </c>
      <c r="K72" s="63" t="e">
        <f t="shared" si="16"/>
        <v>#N/A</v>
      </c>
      <c r="L72" s="63">
        <f t="shared" si="16"/>
        <v>57.016662859896243</v>
      </c>
      <c r="M72" s="63">
        <f t="shared" si="16"/>
        <v>54.46982413381086</v>
      </c>
      <c r="N72" s="63">
        <f t="shared" si="16"/>
        <v>51.881594625814301</v>
      </c>
      <c r="O72" s="63">
        <f t="shared" si="16"/>
        <v>49.258058146460591</v>
      </c>
      <c r="P72" s="63">
        <f t="shared" si="16"/>
        <v>46.604594696730523</v>
      </c>
      <c r="Q72" s="63">
        <f t="shared" si="16"/>
        <v>43.925837149754287</v>
      </c>
      <c r="R72" s="63" t="str">
        <f t="shared" si="16"/>
        <v>*</v>
      </c>
      <c r="S72" s="63" t="str">
        <f t="shared" si="17"/>
        <v>*</v>
      </c>
      <c r="T72" s="63" t="str">
        <f t="shared" si="17"/>
        <v>*</v>
      </c>
      <c r="U72" s="63" t="str">
        <f t="shared" si="17"/>
        <v>*</v>
      </c>
      <c r="V72" s="63" t="str">
        <f t="shared" si="17"/>
        <v>*</v>
      </c>
      <c r="W72" s="63" t="str">
        <f t="shared" si="17"/>
        <v>*</v>
      </c>
      <c r="X72" s="63" t="str">
        <f t="shared" si="17"/>
        <v>*</v>
      </c>
      <c r="Y72" s="63" t="str">
        <f t="shared" si="17"/>
        <v>*</v>
      </c>
      <c r="Z72" s="63" t="str">
        <f t="shared" si="17"/>
        <v>*</v>
      </c>
      <c r="AA72" s="63" t="str">
        <f t="shared" si="17"/>
        <v>*</v>
      </c>
      <c r="AB72" s="63" t="str">
        <f t="shared" si="17"/>
        <v>*</v>
      </c>
      <c r="AC72" s="63" t="str">
        <f t="shared" si="17"/>
        <v>*</v>
      </c>
      <c r="AD72" s="63" t="str">
        <f t="shared" si="17"/>
        <v>*</v>
      </c>
      <c r="AE72" s="63" t="str">
        <f t="shared" si="17"/>
        <v>*</v>
      </c>
      <c r="AF72" s="63" t="str">
        <f t="shared" si="17"/>
        <v>*</v>
      </c>
      <c r="AG72" s="63" t="str">
        <f t="shared" si="17"/>
        <v>*</v>
      </c>
      <c r="AH72" s="63" t="str">
        <f t="shared" si="17"/>
        <v>*</v>
      </c>
      <c r="AI72" s="63" t="str">
        <f t="shared" si="18"/>
        <v>*</v>
      </c>
      <c r="AJ72" s="63" t="str">
        <f t="shared" si="18"/>
        <v>*</v>
      </c>
      <c r="AK72" s="63" t="str">
        <f t="shared" si="18"/>
        <v>*</v>
      </c>
      <c r="AL72" s="63" t="str">
        <f t="shared" si="18"/>
        <v>*</v>
      </c>
      <c r="AM72" s="63" t="str">
        <f t="shared" si="18"/>
        <v>*</v>
      </c>
      <c r="AN72" s="63" t="str">
        <f t="shared" si="18"/>
        <v>*</v>
      </c>
      <c r="AO72" s="63" t="str">
        <f t="shared" si="18"/>
        <v>*</v>
      </c>
      <c r="AP72" s="63" t="str">
        <f t="shared" si="18"/>
        <v>*</v>
      </c>
      <c r="AQ72" s="63" t="str">
        <f t="shared" si="18"/>
        <v>*</v>
      </c>
      <c r="AR72" s="63" t="str">
        <f t="shared" si="18"/>
        <v>*</v>
      </c>
      <c r="AS72" s="63" t="str">
        <f t="shared" si="18"/>
        <v>*</v>
      </c>
      <c r="AT72" s="63" t="str">
        <f t="shared" si="18"/>
        <v>*</v>
      </c>
      <c r="AU72" s="63" t="str">
        <f t="shared" si="18"/>
        <v>*</v>
      </c>
      <c r="AV72" s="63" t="str">
        <f t="shared" si="18"/>
        <v>*</v>
      </c>
      <c r="AW72" s="63" t="str">
        <f t="shared" si="18"/>
        <v>*</v>
      </c>
      <c r="AX72" s="63" t="str">
        <f t="shared" si="18"/>
        <v>*</v>
      </c>
      <c r="AY72" s="63" t="str">
        <f t="shared" si="19"/>
        <v>*</v>
      </c>
      <c r="AZ72" s="63" t="str">
        <f t="shared" si="19"/>
        <v>*</v>
      </c>
    </row>
    <row r="73" spans="1:52" x14ac:dyDescent="0.25">
      <c r="B73" s="64">
        <v>0.25</v>
      </c>
      <c r="C73" s="63" t="e">
        <f t="shared" si="16"/>
        <v>#N/A</v>
      </c>
      <c r="D73" s="63" t="e">
        <f t="shared" si="16"/>
        <v>#N/A</v>
      </c>
      <c r="E73" s="63" t="e">
        <f t="shared" si="16"/>
        <v>#N/A</v>
      </c>
      <c r="F73" s="63" t="e">
        <f t="shared" si="16"/>
        <v>#N/A</v>
      </c>
      <c r="G73" s="63" t="e">
        <f t="shared" si="16"/>
        <v>#N/A</v>
      </c>
      <c r="H73" s="63" t="e">
        <f t="shared" si="16"/>
        <v>#N/A</v>
      </c>
      <c r="I73" s="63" t="e">
        <f t="shared" si="16"/>
        <v>#N/A</v>
      </c>
      <c r="J73" s="63" t="e">
        <f t="shared" si="16"/>
        <v>#N/A</v>
      </c>
      <c r="K73" s="63" t="e">
        <f t="shared" si="16"/>
        <v>#N/A</v>
      </c>
      <c r="L73" s="63">
        <f t="shared" si="16"/>
        <v>60.99790188472506</v>
      </c>
      <c r="M73" s="63">
        <f t="shared" si="16"/>
        <v>58.653771116765363</v>
      </c>
      <c r="N73" s="63">
        <f t="shared" si="16"/>
        <v>56.294104063235423</v>
      </c>
      <c r="O73" s="63">
        <f t="shared" si="16"/>
        <v>53.921184319992754</v>
      </c>
      <c r="P73" s="63">
        <f t="shared" si="16"/>
        <v>51.537031303625433</v>
      </c>
      <c r="Q73" s="63">
        <f t="shared" si="16"/>
        <v>49.143383991671101</v>
      </c>
      <c r="R73" s="63" t="str">
        <f t="shared" si="16"/>
        <v>*</v>
      </c>
      <c r="S73" s="63" t="str">
        <f t="shared" si="17"/>
        <v>*</v>
      </c>
      <c r="T73" s="63" t="str">
        <f t="shared" si="17"/>
        <v>*</v>
      </c>
      <c r="U73" s="63" t="str">
        <f t="shared" si="17"/>
        <v>*</v>
      </c>
      <c r="V73" s="63" t="str">
        <f t="shared" si="17"/>
        <v>*</v>
      </c>
      <c r="W73" s="63" t="str">
        <f t="shared" si="17"/>
        <v>*</v>
      </c>
      <c r="X73" s="63" t="str">
        <f t="shared" si="17"/>
        <v>*</v>
      </c>
      <c r="Y73" s="63" t="str">
        <f t="shared" si="17"/>
        <v>*</v>
      </c>
      <c r="Z73" s="63" t="str">
        <f t="shared" si="17"/>
        <v>*</v>
      </c>
      <c r="AA73" s="63" t="str">
        <f t="shared" si="17"/>
        <v>*</v>
      </c>
      <c r="AB73" s="63" t="str">
        <f t="shared" si="17"/>
        <v>*</v>
      </c>
      <c r="AC73" s="63" t="str">
        <f t="shared" si="17"/>
        <v>*</v>
      </c>
      <c r="AD73" s="63" t="str">
        <f t="shared" si="17"/>
        <v>*</v>
      </c>
      <c r="AE73" s="63" t="str">
        <f t="shared" si="17"/>
        <v>*</v>
      </c>
      <c r="AF73" s="63" t="str">
        <f t="shared" si="17"/>
        <v>*</v>
      </c>
      <c r="AG73" s="63" t="str">
        <f t="shared" si="17"/>
        <v>*</v>
      </c>
      <c r="AH73" s="63" t="str">
        <f t="shared" si="17"/>
        <v>*</v>
      </c>
      <c r="AI73" s="63" t="str">
        <f t="shared" si="18"/>
        <v>*</v>
      </c>
      <c r="AJ73" s="63" t="str">
        <f t="shared" si="18"/>
        <v>*</v>
      </c>
      <c r="AK73" s="63" t="str">
        <f t="shared" si="18"/>
        <v>*</v>
      </c>
      <c r="AL73" s="63" t="str">
        <f t="shared" si="18"/>
        <v>*</v>
      </c>
      <c r="AM73" s="63" t="str">
        <f t="shared" si="18"/>
        <v>*</v>
      </c>
      <c r="AN73" s="63" t="str">
        <f t="shared" si="18"/>
        <v>*</v>
      </c>
      <c r="AO73" s="63" t="str">
        <f t="shared" si="18"/>
        <v>*</v>
      </c>
      <c r="AP73" s="63" t="str">
        <f t="shared" si="18"/>
        <v>*</v>
      </c>
      <c r="AQ73" s="63" t="str">
        <f t="shared" si="18"/>
        <v>*</v>
      </c>
      <c r="AR73" s="63" t="str">
        <f t="shared" si="18"/>
        <v>*</v>
      </c>
      <c r="AS73" s="63" t="str">
        <f t="shared" si="18"/>
        <v>*</v>
      </c>
      <c r="AT73" s="63" t="str">
        <f t="shared" si="18"/>
        <v>*</v>
      </c>
      <c r="AU73" s="63" t="str">
        <f t="shared" si="18"/>
        <v>*</v>
      </c>
      <c r="AV73" s="63" t="str">
        <f t="shared" si="18"/>
        <v>*</v>
      </c>
      <c r="AW73" s="63" t="str">
        <f t="shared" si="18"/>
        <v>*</v>
      </c>
      <c r="AX73" s="63" t="str">
        <f t="shared" si="18"/>
        <v>*</v>
      </c>
      <c r="AY73" s="63" t="str">
        <f t="shared" si="19"/>
        <v>*</v>
      </c>
      <c r="AZ73" s="63" t="str">
        <f t="shared" si="19"/>
        <v>*</v>
      </c>
    </row>
    <row r="74" spans="1:52" x14ac:dyDescent="0.25">
      <c r="B74" s="65">
        <v>0.5</v>
      </c>
      <c r="C74" s="66" t="e">
        <f t="shared" si="16"/>
        <v>#N/A</v>
      </c>
      <c r="D74" s="66" t="e">
        <f t="shared" si="16"/>
        <v>#N/A</v>
      </c>
      <c r="E74" s="66" t="e">
        <f t="shared" si="16"/>
        <v>#N/A</v>
      </c>
      <c r="F74" s="66" t="e">
        <f t="shared" si="16"/>
        <v>#N/A</v>
      </c>
      <c r="G74" s="66" t="e">
        <f t="shared" si="16"/>
        <v>#N/A</v>
      </c>
      <c r="H74" s="66" t="e">
        <f t="shared" si="16"/>
        <v>#N/A</v>
      </c>
      <c r="I74" s="66" t="e">
        <f t="shared" si="16"/>
        <v>#N/A</v>
      </c>
      <c r="J74" s="66" t="e">
        <f t="shared" si="16"/>
        <v>#N/A</v>
      </c>
      <c r="K74" s="66" t="e">
        <f t="shared" si="16"/>
        <v>#N/A</v>
      </c>
      <c r="L74" s="66">
        <f t="shared" si="16"/>
        <v>63.390277493183021</v>
      </c>
      <c r="M74" s="66">
        <f t="shared" si="16"/>
        <v>61.167956436128861</v>
      </c>
      <c r="N74" s="66">
        <f t="shared" si="16"/>
        <v>58.945635379075156</v>
      </c>
      <c r="O74" s="66">
        <f t="shared" si="16"/>
        <v>56.723314322021452</v>
      </c>
      <c r="P74" s="66">
        <f t="shared" si="16"/>
        <v>54.500993264966837</v>
      </c>
      <c r="Q74" s="66">
        <f t="shared" si="16"/>
        <v>52.278672207913132</v>
      </c>
      <c r="R74" s="66" t="str">
        <f t="shared" si="16"/>
        <v>*</v>
      </c>
      <c r="S74" s="66" t="str">
        <f t="shared" si="17"/>
        <v>*</v>
      </c>
      <c r="T74" s="66" t="str">
        <f t="shared" si="17"/>
        <v>*</v>
      </c>
      <c r="U74" s="66" t="str">
        <f t="shared" si="17"/>
        <v>*</v>
      </c>
      <c r="V74" s="66" t="str">
        <f t="shared" si="17"/>
        <v>*</v>
      </c>
      <c r="W74" s="66" t="str">
        <f t="shared" si="17"/>
        <v>*</v>
      </c>
      <c r="X74" s="66" t="str">
        <f t="shared" si="17"/>
        <v>*</v>
      </c>
      <c r="Y74" s="66" t="str">
        <f t="shared" si="17"/>
        <v>*</v>
      </c>
      <c r="Z74" s="66" t="str">
        <f t="shared" si="17"/>
        <v>*</v>
      </c>
      <c r="AA74" s="66" t="str">
        <f t="shared" si="17"/>
        <v>*</v>
      </c>
      <c r="AB74" s="66" t="str">
        <f t="shared" si="17"/>
        <v>*</v>
      </c>
      <c r="AC74" s="66" t="str">
        <f t="shared" si="17"/>
        <v>*</v>
      </c>
      <c r="AD74" s="66" t="str">
        <f t="shared" si="17"/>
        <v>*</v>
      </c>
      <c r="AE74" s="66" t="str">
        <f t="shared" si="17"/>
        <v>*</v>
      </c>
      <c r="AF74" s="66" t="str">
        <f t="shared" si="17"/>
        <v>*</v>
      </c>
      <c r="AG74" s="66" t="str">
        <f t="shared" si="17"/>
        <v>*</v>
      </c>
      <c r="AH74" s="66" t="str">
        <f t="shared" si="17"/>
        <v>*</v>
      </c>
      <c r="AI74" s="66" t="str">
        <f t="shared" si="18"/>
        <v>*</v>
      </c>
      <c r="AJ74" s="66" t="str">
        <f t="shared" si="18"/>
        <v>*</v>
      </c>
      <c r="AK74" s="66" t="str">
        <f t="shared" si="18"/>
        <v>*</v>
      </c>
      <c r="AL74" s="66" t="str">
        <f t="shared" si="18"/>
        <v>*</v>
      </c>
      <c r="AM74" s="66" t="str">
        <f t="shared" si="18"/>
        <v>*</v>
      </c>
      <c r="AN74" s="66" t="str">
        <f t="shared" si="18"/>
        <v>*</v>
      </c>
      <c r="AO74" s="66" t="str">
        <f t="shared" si="18"/>
        <v>*</v>
      </c>
      <c r="AP74" s="66" t="str">
        <f t="shared" si="18"/>
        <v>*</v>
      </c>
      <c r="AQ74" s="66" t="str">
        <f t="shared" si="18"/>
        <v>*</v>
      </c>
      <c r="AR74" s="66" t="str">
        <f t="shared" si="18"/>
        <v>*</v>
      </c>
      <c r="AS74" s="66" t="str">
        <f t="shared" si="18"/>
        <v>*</v>
      </c>
      <c r="AT74" s="66" t="str">
        <f t="shared" si="18"/>
        <v>*</v>
      </c>
      <c r="AU74" s="66" t="str">
        <f t="shared" si="18"/>
        <v>*</v>
      </c>
      <c r="AV74" s="66" t="str">
        <f t="shared" si="18"/>
        <v>*</v>
      </c>
      <c r="AW74" s="66" t="str">
        <f t="shared" si="18"/>
        <v>*</v>
      </c>
      <c r="AX74" s="66" t="str">
        <f t="shared" si="18"/>
        <v>*</v>
      </c>
      <c r="AY74" s="66" t="str">
        <f t="shared" si="19"/>
        <v>*</v>
      </c>
      <c r="AZ74" s="66" t="str">
        <f t="shared" si="19"/>
        <v>*</v>
      </c>
    </row>
    <row r="75" spans="1:52" x14ac:dyDescent="0.25">
      <c r="B75" s="64">
        <v>0.75</v>
      </c>
      <c r="C75" s="63" t="e">
        <f t="shared" si="16"/>
        <v>#N/A</v>
      </c>
      <c r="D75" s="63" t="e">
        <f t="shared" si="16"/>
        <v>#N/A</v>
      </c>
      <c r="E75" s="63" t="e">
        <f t="shared" si="16"/>
        <v>#N/A</v>
      </c>
      <c r="F75" s="63" t="e">
        <f t="shared" si="16"/>
        <v>#N/A</v>
      </c>
      <c r="G75" s="63" t="e">
        <f t="shared" si="16"/>
        <v>#N/A</v>
      </c>
      <c r="H75" s="63" t="e">
        <f t="shared" si="16"/>
        <v>#N/A</v>
      </c>
      <c r="I75" s="63" t="e">
        <f t="shared" si="16"/>
        <v>#N/A</v>
      </c>
      <c r="J75" s="63" t="e">
        <f t="shared" si="16"/>
        <v>#N/A</v>
      </c>
      <c r="K75" s="63" t="e">
        <f t="shared" si="16"/>
        <v>#N/A</v>
      </c>
      <c r="L75" s="63">
        <f t="shared" si="16"/>
        <v>65.782653101640989</v>
      </c>
      <c r="M75" s="63">
        <f t="shared" si="16"/>
        <v>63.68214175549236</v>
      </c>
      <c r="N75" s="63">
        <f t="shared" si="16"/>
        <v>61.59716669491489</v>
      </c>
      <c r="O75" s="63">
        <f t="shared" si="16"/>
        <v>59.525444324050149</v>
      </c>
      <c r="P75" s="63">
        <f t="shared" si="16"/>
        <v>57.464955226308241</v>
      </c>
      <c r="Q75" s="63">
        <f t="shared" si="16"/>
        <v>55.413960424155164</v>
      </c>
      <c r="R75" s="63" t="str">
        <f t="shared" si="16"/>
        <v>*</v>
      </c>
      <c r="S75" s="63" t="str">
        <f t="shared" si="17"/>
        <v>*</v>
      </c>
      <c r="T75" s="63" t="str">
        <f t="shared" si="17"/>
        <v>*</v>
      </c>
      <c r="U75" s="63" t="str">
        <f t="shared" si="17"/>
        <v>*</v>
      </c>
      <c r="V75" s="63" t="str">
        <f t="shared" si="17"/>
        <v>*</v>
      </c>
      <c r="W75" s="63" t="str">
        <f t="shared" si="17"/>
        <v>*</v>
      </c>
      <c r="X75" s="63" t="str">
        <f t="shared" si="17"/>
        <v>*</v>
      </c>
      <c r="Y75" s="63" t="str">
        <f t="shared" si="17"/>
        <v>*</v>
      </c>
      <c r="Z75" s="63" t="str">
        <f t="shared" si="17"/>
        <v>*</v>
      </c>
      <c r="AA75" s="63" t="str">
        <f t="shared" si="17"/>
        <v>*</v>
      </c>
      <c r="AB75" s="63" t="str">
        <f t="shared" si="17"/>
        <v>*</v>
      </c>
      <c r="AC75" s="63" t="str">
        <f t="shared" si="17"/>
        <v>*</v>
      </c>
      <c r="AD75" s="63" t="str">
        <f t="shared" si="17"/>
        <v>*</v>
      </c>
      <c r="AE75" s="63" t="str">
        <f t="shared" si="17"/>
        <v>*</v>
      </c>
      <c r="AF75" s="63" t="str">
        <f t="shared" si="17"/>
        <v>*</v>
      </c>
      <c r="AG75" s="63" t="str">
        <f t="shared" si="17"/>
        <v>*</v>
      </c>
      <c r="AH75" s="63" t="str">
        <f t="shared" si="17"/>
        <v>*</v>
      </c>
      <c r="AI75" s="63" t="str">
        <f t="shared" si="18"/>
        <v>*</v>
      </c>
      <c r="AJ75" s="63" t="str">
        <f t="shared" si="18"/>
        <v>*</v>
      </c>
      <c r="AK75" s="63" t="str">
        <f t="shared" si="18"/>
        <v>*</v>
      </c>
      <c r="AL75" s="63" t="str">
        <f t="shared" si="18"/>
        <v>*</v>
      </c>
      <c r="AM75" s="63" t="str">
        <f t="shared" si="18"/>
        <v>*</v>
      </c>
      <c r="AN75" s="63" t="str">
        <f t="shared" si="18"/>
        <v>*</v>
      </c>
      <c r="AO75" s="63" t="str">
        <f t="shared" si="18"/>
        <v>*</v>
      </c>
      <c r="AP75" s="63" t="str">
        <f t="shared" si="18"/>
        <v>*</v>
      </c>
      <c r="AQ75" s="63" t="str">
        <f t="shared" si="18"/>
        <v>*</v>
      </c>
      <c r="AR75" s="63" t="str">
        <f t="shared" si="18"/>
        <v>*</v>
      </c>
      <c r="AS75" s="63" t="str">
        <f t="shared" si="18"/>
        <v>*</v>
      </c>
      <c r="AT75" s="63" t="str">
        <f t="shared" si="18"/>
        <v>*</v>
      </c>
      <c r="AU75" s="63" t="str">
        <f t="shared" si="18"/>
        <v>*</v>
      </c>
      <c r="AV75" s="63" t="str">
        <f t="shared" si="18"/>
        <v>*</v>
      </c>
      <c r="AW75" s="63" t="str">
        <f t="shared" si="18"/>
        <v>*</v>
      </c>
      <c r="AX75" s="63" t="str">
        <f t="shared" si="18"/>
        <v>*</v>
      </c>
      <c r="AY75" s="63" t="str">
        <f t="shared" si="19"/>
        <v>*</v>
      </c>
      <c r="AZ75" s="63" t="str">
        <f t="shared" si="19"/>
        <v>*</v>
      </c>
    </row>
    <row r="76" spans="1:52" x14ac:dyDescent="0.25">
      <c r="B76" s="64">
        <v>0.95</v>
      </c>
      <c r="C76" s="63" t="e">
        <f t="shared" si="16"/>
        <v>#N/A</v>
      </c>
      <c r="D76" s="63" t="e">
        <f t="shared" si="16"/>
        <v>#N/A</v>
      </c>
      <c r="E76" s="63" t="e">
        <f t="shared" si="16"/>
        <v>#N/A</v>
      </c>
      <c r="F76" s="63" t="e">
        <f t="shared" si="16"/>
        <v>#N/A</v>
      </c>
      <c r="G76" s="63" t="e">
        <f t="shared" si="16"/>
        <v>#N/A</v>
      </c>
      <c r="H76" s="63" t="e">
        <f t="shared" si="16"/>
        <v>#N/A</v>
      </c>
      <c r="I76" s="63" t="e">
        <f t="shared" si="16"/>
        <v>#N/A</v>
      </c>
      <c r="J76" s="63" t="e">
        <f t="shared" si="16"/>
        <v>#N/A</v>
      </c>
      <c r="K76" s="63" t="e">
        <f t="shared" si="16"/>
        <v>#N/A</v>
      </c>
      <c r="L76" s="63">
        <f t="shared" si="16"/>
        <v>69.763892126469798</v>
      </c>
      <c r="M76" s="63">
        <f t="shared" si="16"/>
        <v>67.866088738446862</v>
      </c>
      <c r="N76" s="63">
        <f t="shared" si="16"/>
        <v>66.009676132336011</v>
      </c>
      <c r="O76" s="63">
        <f t="shared" si="16"/>
        <v>64.188570497582319</v>
      </c>
      <c r="P76" s="63">
        <f t="shared" si="16"/>
        <v>62.397391833203152</v>
      </c>
      <c r="Q76" s="63">
        <f t="shared" si="16"/>
        <v>60.631507266071978</v>
      </c>
      <c r="R76" s="63" t="str">
        <f t="shared" si="16"/>
        <v>*</v>
      </c>
      <c r="S76" s="63" t="str">
        <f t="shared" si="17"/>
        <v>*</v>
      </c>
      <c r="T76" s="63" t="str">
        <f t="shared" si="17"/>
        <v>*</v>
      </c>
      <c r="U76" s="63" t="str">
        <f t="shared" si="17"/>
        <v>*</v>
      </c>
      <c r="V76" s="63" t="str">
        <f t="shared" si="17"/>
        <v>*</v>
      </c>
      <c r="W76" s="63" t="str">
        <f t="shared" si="17"/>
        <v>*</v>
      </c>
      <c r="X76" s="63" t="str">
        <f t="shared" si="17"/>
        <v>*</v>
      </c>
      <c r="Y76" s="63" t="str">
        <f t="shared" si="17"/>
        <v>*</v>
      </c>
      <c r="Z76" s="63" t="str">
        <f t="shared" si="17"/>
        <v>*</v>
      </c>
      <c r="AA76" s="63" t="str">
        <f t="shared" si="17"/>
        <v>*</v>
      </c>
      <c r="AB76" s="63" t="str">
        <f t="shared" si="17"/>
        <v>*</v>
      </c>
      <c r="AC76" s="63" t="str">
        <f t="shared" si="17"/>
        <v>*</v>
      </c>
      <c r="AD76" s="63" t="str">
        <f t="shared" si="17"/>
        <v>*</v>
      </c>
      <c r="AE76" s="63" t="str">
        <f t="shared" si="17"/>
        <v>*</v>
      </c>
      <c r="AF76" s="63" t="str">
        <f t="shared" si="17"/>
        <v>*</v>
      </c>
      <c r="AG76" s="63" t="str">
        <f t="shared" si="17"/>
        <v>*</v>
      </c>
      <c r="AH76" s="63" t="str">
        <f t="shared" si="17"/>
        <v>*</v>
      </c>
      <c r="AI76" s="63" t="str">
        <f t="shared" si="18"/>
        <v>*</v>
      </c>
      <c r="AJ76" s="63" t="str">
        <f t="shared" si="18"/>
        <v>*</v>
      </c>
      <c r="AK76" s="63" t="str">
        <f t="shared" si="18"/>
        <v>*</v>
      </c>
      <c r="AL76" s="63" t="str">
        <f t="shared" si="18"/>
        <v>*</v>
      </c>
      <c r="AM76" s="63" t="str">
        <f t="shared" si="18"/>
        <v>*</v>
      </c>
      <c r="AN76" s="63" t="str">
        <f t="shared" si="18"/>
        <v>*</v>
      </c>
      <c r="AO76" s="63" t="str">
        <f t="shared" si="18"/>
        <v>*</v>
      </c>
      <c r="AP76" s="63" t="str">
        <f t="shared" si="18"/>
        <v>*</v>
      </c>
      <c r="AQ76" s="63" t="str">
        <f t="shared" si="18"/>
        <v>*</v>
      </c>
      <c r="AR76" s="63" t="str">
        <f t="shared" si="18"/>
        <v>*</v>
      </c>
      <c r="AS76" s="63" t="str">
        <f t="shared" si="18"/>
        <v>*</v>
      </c>
      <c r="AT76" s="63" t="str">
        <f t="shared" si="18"/>
        <v>*</v>
      </c>
      <c r="AU76" s="63" t="str">
        <f t="shared" si="18"/>
        <v>*</v>
      </c>
      <c r="AV76" s="63" t="str">
        <f t="shared" si="18"/>
        <v>*</v>
      </c>
      <c r="AW76" s="63" t="str">
        <f t="shared" si="18"/>
        <v>*</v>
      </c>
      <c r="AX76" s="63" t="str">
        <f t="shared" si="18"/>
        <v>*</v>
      </c>
      <c r="AY76" s="63" t="str">
        <f t="shared" si="19"/>
        <v>*</v>
      </c>
      <c r="AZ76" s="63" t="str">
        <f t="shared" si="19"/>
        <v>*</v>
      </c>
    </row>
    <row r="77" spans="1:52" x14ac:dyDescent="0.25">
      <c r="B77" s="64">
        <v>0.97499999999999998</v>
      </c>
      <c r="C77" s="63" t="e">
        <f t="shared" si="16"/>
        <v>#N/A</v>
      </c>
      <c r="D77" s="63" t="e">
        <f t="shared" si="16"/>
        <v>#N/A</v>
      </c>
      <c r="E77" s="63" t="e">
        <f t="shared" si="16"/>
        <v>#N/A</v>
      </c>
      <c r="F77" s="63" t="e">
        <f t="shared" si="16"/>
        <v>#N/A</v>
      </c>
      <c r="G77" s="63" t="e">
        <f t="shared" si="16"/>
        <v>#N/A</v>
      </c>
      <c r="H77" s="63" t="e">
        <f t="shared" si="16"/>
        <v>#N/A</v>
      </c>
      <c r="I77" s="63" t="e">
        <f t="shared" si="16"/>
        <v>#N/A</v>
      </c>
      <c r="J77" s="63" t="e">
        <f t="shared" si="16"/>
        <v>#N/A</v>
      </c>
      <c r="K77" s="63" t="e">
        <f t="shared" si="16"/>
        <v>#N/A</v>
      </c>
      <c r="L77" s="63">
        <f t="shared" si="16"/>
        <v>71.345188253647649</v>
      </c>
      <c r="M77" s="63">
        <f t="shared" si="16"/>
        <v>69.527897818284245</v>
      </c>
      <c r="N77" s="63">
        <f t="shared" si="16"/>
        <v>67.762267232999633</v>
      </c>
      <c r="O77" s="63">
        <f t="shared" si="16"/>
        <v>66.040703291609958</v>
      </c>
      <c r="P77" s="63">
        <f t="shared" si="16"/>
        <v>64.356491212916623</v>
      </c>
      <c r="Q77" s="63">
        <f t="shared" si="16"/>
        <v>62.703848706271458</v>
      </c>
      <c r="R77" s="63" t="str">
        <f t="shared" si="16"/>
        <v>*</v>
      </c>
      <c r="S77" s="63" t="str">
        <f t="shared" si="17"/>
        <v>*</v>
      </c>
      <c r="T77" s="63" t="str">
        <f t="shared" si="17"/>
        <v>*</v>
      </c>
      <c r="U77" s="63" t="str">
        <f t="shared" si="17"/>
        <v>*</v>
      </c>
      <c r="V77" s="63" t="str">
        <f t="shared" si="17"/>
        <v>*</v>
      </c>
      <c r="W77" s="63" t="str">
        <f t="shared" si="17"/>
        <v>*</v>
      </c>
      <c r="X77" s="63" t="str">
        <f t="shared" si="17"/>
        <v>*</v>
      </c>
      <c r="Y77" s="63" t="str">
        <f t="shared" si="17"/>
        <v>*</v>
      </c>
      <c r="Z77" s="63" t="str">
        <f t="shared" si="17"/>
        <v>*</v>
      </c>
      <c r="AA77" s="63" t="str">
        <f t="shared" si="17"/>
        <v>*</v>
      </c>
      <c r="AB77" s="63" t="str">
        <f t="shared" si="17"/>
        <v>*</v>
      </c>
      <c r="AC77" s="63" t="str">
        <f t="shared" si="17"/>
        <v>*</v>
      </c>
      <c r="AD77" s="63" t="str">
        <f t="shared" si="17"/>
        <v>*</v>
      </c>
      <c r="AE77" s="63" t="str">
        <f t="shared" si="17"/>
        <v>*</v>
      </c>
      <c r="AF77" s="63" t="str">
        <f t="shared" si="17"/>
        <v>*</v>
      </c>
      <c r="AG77" s="63" t="str">
        <f t="shared" si="17"/>
        <v>*</v>
      </c>
      <c r="AH77" s="63" t="str">
        <f t="shared" si="17"/>
        <v>*</v>
      </c>
      <c r="AI77" s="63" t="str">
        <f t="shared" si="18"/>
        <v>*</v>
      </c>
      <c r="AJ77" s="63" t="str">
        <f t="shared" si="18"/>
        <v>*</v>
      </c>
      <c r="AK77" s="63" t="str">
        <f t="shared" si="18"/>
        <v>*</v>
      </c>
      <c r="AL77" s="63" t="str">
        <f t="shared" si="18"/>
        <v>*</v>
      </c>
      <c r="AM77" s="63" t="str">
        <f t="shared" si="18"/>
        <v>*</v>
      </c>
      <c r="AN77" s="63" t="str">
        <f t="shared" si="18"/>
        <v>*</v>
      </c>
      <c r="AO77" s="63" t="str">
        <f t="shared" si="18"/>
        <v>*</v>
      </c>
      <c r="AP77" s="63" t="str">
        <f t="shared" si="18"/>
        <v>*</v>
      </c>
      <c r="AQ77" s="63" t="str">
        <f t="shared" si="18"/>
        <v>*</v>
      </c>
      <c r="AR77" s="63" t="str">
        <f t="shared" si="18"/>
        <v>*</v>
      </c>
      <c r="AS77" s="63" t="str">
        <f t="shared" si="18"/>
        <v>*</v>
      </c>
      <c r="AT77" s="63" t="str">
        <f t="shared" si="18"/>
        <v>*</v>
      </c>
      <c r="AU77" s="63" t="str">
        <f t="shared" si="18"/>
        <v>*</v>
      </c>
      <c r="AV77" s="63" t="str">
        <f t="shared" si="18"/>
        <v>*</v>
      </c>
      <c r="AW77" s="63" t="str">
        <f t="shared" si="18"/>
        <v>*</v>
      </c>
      <c r="AX77" s="63" t="str">
        <f t="shared" si="18"/>
        <v>*</v>
      </c>
      <c r="AY77" s="63" t="str">
        <f t="shared" si="19"/>
        <v>*</v>
      </c>
      <c r="AZ77" s="63" t="str">
        <f t="shared" si="19"/>
        <v>*</v>
      </c>
    </row>
    <row r="78" spans="1:52" x14ac:dyDescent="0.25">
      <c r="B78" s="67"/>
      <c r="C78" s="63"/>
      <c r="D78" s="63"/>
      <c r="E78" s="63"/>
      <c r="F78" s="63"/>
      <c r="G78" s="63"/>
      <c r="H78" s="63"/>
      <c r="I78" s="63"/>
      <c r="J78" s="63"/>
      <c r="K78" s="63"/>
      <c r="L78" s="63"/>
      <c r="M78" s="63"/>
      <c r="N78" s="63"/>
      <c r="O78" s="63"/>
      <c r="P78" s="63"/>
      <c r="Q78" s="63"/>
      <c r="R78" s="63"/>
      <c r="S78" s="63"/>
      <c r="T78" s="63"/>
      <c r="U78" s="63"/>
      <c r="V78" s="63"/>
      <c r="W78" s="63"/>
      <c r="X78" s="63"/>
      <c r="Y78" s="63"/>
      <c r="Z78" s="63"/>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row>
    <row r="79" spans="1:52" x14ac:dyDescent="0.25">
      <c r="A79" s="26" t="s">
        <v>27</v>
      </c>
      <c r="B79" s="59"/>
      <c r="C79" s="61"/>
      <c r="D79" s="61"/>
      <c r="E79" s="61"/>
      <c r="F79" s="61"/>
      <c r="G79" s="61"/>
      <c r="H79" s="61"/>
      <c r="I79" s="61"/>
      <c r="J79" s="61"/>
      <c r="K79" s="61"/>
      <c r="L79" s="61"/>
      <c r="M79" s="61"/>
      <c r="N79" s="61"/>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row>
    <row r="80" spans="1:52" x14ac:dyDescent="0.25">
      <c r="A80" s="26"/>
      <c r="B80" s="68">
        <v>0.1</v>
      </c>
      <c r="C80" s="63" t="e">
        <f t="shared" ref="C80:R86" si="20">IF(C$64&lt;&gt;"*", NA(), IF(C$65&lt;&gt;"*", C$65+IF($B$10="Increase desired", _xlfn.T.INV(1-$B80, $C$113-2), _xlfn.T.INV($B80, $C$113-2))*C$68, "*"))</f>
        <v>#N/A</v>
      </c>
      <c r="D80" s="63" t="e">
        <f t="shared" si="20"/>
        <v>#N/A</v>
      </c>
      <c r="E80" s="63" t="e">
        <f t="shared" si="20"/>
        <v>#N/A</v>
      </c>
      <c r="F80" s="63" t="e">
        <f t="shared" si="20"/>
        <v>#N/A</v>
      </c>
      <c r="G80" s="63" t="e">
        <f t="shared" si="20"/>
        <v>#N/A</v>
      </c>
      <c r="H80" s="63" t="e">
        <f t="shared" si="20"/>
        <v>#N/A</v>
      </c>
      <c r="I80" s="63" t="e">
        <f t="shared" si="20"/>
        <v>#N/A</v>
      </c>
      <c r="J80" s="63" t="e">
        <f t="shared" si="20"/>
        <v>#N/A</v>
      </c>
      <c r="K80" s="63" t="e">
        <f t="shared" si="20"/>
        <v>#N/A</v>
      </c>
      <c r="L80" s="63">
        <f t="shared" si="20"/>
        <v>58.630285046296692</v>
      </c>
      <c r="M80" s="63">
        <f t="shared" si="20"/>
        <v>56.16560517994106</v>
      </c>
      <c r="N80" s="63">
        <f t="shared" si="20"/>
        <v>53.670013527949983</v>
      </c>
      <c r="O80" s="63">
        <f t="shared" si="20"/>
        <v>51.148053649033976</v>
      </c>
      <c r="P80" s="63">
        <f t="shared" si="20"/>
        <v>48.60374347736461</v>
      </c>
      <c r="Q80" s="63">
        <f t="shared" si="20"/>
        <v>46.040542971282434</v>
      </c>
      <c r="R80" s="63" t="str">
        <f t="shared" si="20"/>
        <v>*</v>
      </c>
      <c r="S80" s="63" t="str">
        <f t="shared" ref="S80:AH86" si="21">IF(S$64&lt;&gt;"*", NA(), IF(S$65&lt;&gt;"*", S$65+IF($B$10="Increase desired", _xlfn.T.INV(1-$B80, $C$113-2), _xlfn.T.INV($B80, $C$113-2))*S$68, "*"))</f>
        <v>*</v>
      </c>
      <c r="T80" s="63" t="str">
        <f t="shared" si="21"/>
        <v>*</v>
      </c>
      <c r="U80" s="63" t="str">
        <f t="shared" si="21"/>
        <v>*</v>
      </c>
      <c r="V80" s="63" t="str">
        <f t="shared" si="21"/>
        <v>*</v>
      </c>
      <c r="W80" s="63" t="str">
        <f t="shared" si="21"/>
        <v>*</v>
      </c>
      <c r="X80" s="63" t="str">
        <f t="shared" si="21"/>
        <v>*</v>
      </c>
      <c r="Y80" s="63" t="str">
        <f t="shared" si="21"/>
        <v>*</v>
      </c>
      <c r="Z80" s="63" t="str">
        <f t="shared" si="21"/>
        <v>*</v>
      </c>
      <c r="AA80" s="63" t="str">
        <f t="shared" si="21"/>
        <v>*</v>
      </c>
      <c r="AB80" s="63" t="str">
        <f t="shared" si="21"/>
        <v>*</v>
      </c>
      <c r="AC80" s="63" t="str">
        <f t="shared" si="21"/>
        <v>*</v>
      </c>
      <c r="AD80" s="63" t="str">
        <f t="shared" si="21"/>
        <v>*</v>
      </c>
      <c r="AE80" s="63" t="str">
        <f t="shared" si="21"/>
        <v>*</v>
      </c>
      <c r="AF80" s="63" t="str">
        <f t="shared" si="21"/>
        <v>*</v>
      </c>
      <c r="AG80" s="63" t="str">
        <f t="shared" si="21"/>
        <v>*</v>
      </c>
      <c r="AH80" s="63" t="str">
        <f t="shared" si="21"/>
        <v>*</v>
      </c>
      <c r="AI80" s="63" t="str">
        <f t="shared" ref="AI80:AX86" si="22">IF(AI$64&lt;&gt;"*", NA(), IF(AI$65&lt;&gt;"*", AI$65+IF($B$10="Increase desired", _xlfn.T.INV(1-$B80, $C$113-2), _xlfn.T.INV($B80, $C$113-2))*AI$68, "*"))</f>
        <v>*</v>
      </c>
      <c r="AJ80" s="63" t="str">
        <f t="shared" si="22"/>
        <v>*</v>
      </c>
      <c r="AK80" s="63" t="str">
        <f t="shared" si="22"/>
        <v>*</v>
      </c>
      <c r="AL80" s="63" t="str">
        <f t="shared" si="22"/>
        <v>*</v>
      </c>
      <c r="AM80" s="63" t="str">
        <f t="shared" si="22"/>
        <v>*</v>
      </c>
      <c r="AN80" s="63" t="str">
        <f t="shared" si="22"/>
        <v>*</v>
      </c>
      <c r="AO80" s="63" t="str">
        <f t="shared" si="22"/>
        <v>*</v>
      </c>
      <c r="AP80" s="63" t="str">
        <f t="shared" si="22"/>
        <v>*</v>
      </c>
      <c r="AQ80" s="63" t="str">
        <f t="shared" si="22"/>
        <v>*</v>
      </c>
      <c r="AR80" s="63" t="str">
        <f t="shared" si="22"/>
        <v>*</v>
      </c>
      <c r="AS80" s="63" t="str">
        <f t="shared" si="22"/>
        <v>*</v>
      </c>
      <c r="AT80" s="63" t="str">
        <f t="shared" si="22"/>
        <v>*</v>
      </c>
      <c r="AU80" s="63" t="str">
        <f t="shared" si="22"/>
        <v>*</v>
      </c>
      <c r="AV80" s="63" t="str">
        <f t="shared" si="22"/>
        <v>*</v>
      </c>
      <c r="AW80" s="63" t="str">
        <f t="shared" si="22"/>
        <v>*</v>
      </c>
      <c r="AX80" s="63" t="str">
        <f t="shared" si="22"/>
        <v>*</v>
      </c>
      <c r="AY80" s="63" t="str">
        <f t="shared" ref="AY80:AZ86" si="23">IF(AY$64&lt;&gt;"*", NA(), IF(AY$65&lt;&gt;"*", AY$65+IF($B$10="Increase desired", _xlfn.T.INV(1-$B80, $C$113-2), _xlfn.T.INV($B80, $C$113-2))*AY$68, "*"))</f>
        <v>*</v>
      </c>
      <c r="AZ80" s="63" t="str">
        <f t="shared" si="23"/>
        <v>*</v>
      </c>
    </row>
    <row r="81" spans="1:52" x14ac:dyDescent="0.25">
      <c r="B81" s="68">
        <v>0.25</v>
      </c>
      <c r="C81" s="63" t="e">
        <f t="shared" si="20"/>
        <v>#N/A</v>
      </c>
      <c r="D81" s="63" t="e">
        <f t="shared" si="20"/>
        <v>#N/A</v>
      </c>
      <c r="E81" s="63" t="e">
        <f t="shared" si="20"/>
        <v>#N/A</v>
      </c>
      <c r="F81" s="63" t="e">
        <f t="shared" si="20"/>
        <v>#N/A</v>
      </c>
      <c r="G81" s="63" t="e">
        <f t="shared" si="20"/>
        <v>#N/A</v>
      </c>
      <c r="H81" s="63" t="e">
        <f t="shared" si="20"/>
        <v>#N/A</v>
      </c>
      <c r="I81" s="63" t="e">
        <f t="shared" si="20"/>
        <v>#N/A</v>
      </c>
      <c r="J81" s="63" t="e">
        <f t="shared" si="20"/>
        <v>#N/A</v>
      </c>
      <c r="K81" s="63" t="e">
        <f t="shared" si="20"/>
        <v>#N/A</v>
      </c>
      <c r="L81" s="63">
        <f t="shared" si="20"/>
        <v>60.99790188472506</v>
      </c>
      <c r="M81" s="63">
        <f t="shared" si="20"/>
        <v>58.653771116765363</v>
      </c>
      <c r="N81" s="63">
        <f t="shared" si="20"/>
        <v>56.294104063235423</v>
      </c>
      <c r="O81" s="63">
        <f t="shared" si="20"/>
        <v>53.921184319992754</v>
      </c>
      <c r="P81" s="63">
        <f t="shared" si="20"/>
        <v>51.537031303625433</v>
      </c>
      <c r="Q81" s="63">
        <f t="shared" si="20"/>
        <v>49.143383991671101</v>
      </c>
      <c r="R81" s="63" t="str">
        <f t="shared" si="20"/>
        <v>*</v>
      </c>
      <c r="S81" s="63" t="str">
        <f t="shared" si="21"/>
        <v>*</v>
      </c>
      <c r="T81" s="63" t="str">
        <f t="shared" si="21"/>
        <v>*</v>
      </c>
      <c r="U81" s="63" t="str">
        <f t="shared" si="21"/>
        <v>*</v>
      </c>
      <c r="V81" s="63" t="str">
        <f t="shared" si="21"/>
        <v>*</v>
      </c>
      <c r="W81" s="63" t="str">
        <f t="shared" si="21"/>
        <v>*</v>
      </c>
      <c r="X81" s="63" t="str">
        <f t="shared" si="21"/>
        <v>*</v>
      </c>
      <c r="Y81" s="63" t="str">
        <f t="shared" si="21"/>
        <v>*</v>
      </c>
      <c r="Z81" s="63" t="str">
        <f t="shared" si="21"/>
        <v>*</v>
      </c>
      <c r="AA81" s="63" t="str">
        <f t="shared" si="21"/>
        <v>*</v>
      </c>
      <c r="AB81" s="63" t="str">
        <f t="shared" si="21"/>
        <v>*</v>
      </c>
      <c r="AC81" s="63" t="str">
        <f t="shared" si="21"/>
        <v>*</v>
      </c>
      <c r="AD81" s="63" t="str">
        <f t="shared" si="21"/>
        <v>*</v>
      </c>
      <c r="AE81" s="63" t="str">
        <f t="shared" si="21"/>
        <v>*</v>
      </c>
      <c r="AF81" s="63" t="str">
        <f t="shared" si="21"/>
        <v>*</v>
      </c>
      <c r="AG81" s="63" t="str">
        <f t="shared" si="21"/>
        <v>*</v>
      </c>
      <c r="AH81" s="63" t="str">
        <f t="shared" si="21"/>
        <v>*</v>
      </c>
      <c r="AI81" s="63" t="str">
        <f t="shared" si="22"/>
        <v>*</v>
      </c>
      <c r="AJ81" s="63" t="str">
        <f t="shared" si="22"/>
        <v>*</v>
      </c>
      <c r="AK81" s="63" t="str">
        <f t="shared" si="22"/>
        <v>*</v>
      </c>
      <c r="AL81" s="63" t="str">
        <f t="shared" si="22"/>
        <v>*</v>
      </c>
      <c r="AM81" s="63" t="str">
        <f t="shared" si="22"/>
        <v>*</v>
      </c>
      <c r="AN81" s="63" t="str">
        <f t="shared" si="22"/>
        <v>*</v>
      </c>
      <c r="AO81" s="63" t="str">
        <f t="shared" si="22"/>
        <v>*</v>
      </c>
      <c r="AP81" s="63" t="str">
        <f t="shared" si="22"/>
        <v>*</v>
      </c>
      <c r="AQ81" s="63" t="str">
        <f t="shared" si="22"/>
        <v>*</v>
      </c>
      <c r="AR81" s="63" t="str">
        <f t="shared" si="22"/>
        <v>*</v>
      </c>
      <c r="AS81" s="63" t="str">
        <f t="shared" si="22"/>
        <v>*</v>
      </c>
      <c r="AT81" s="63" t="str">
        <f t="shared" si="22"/>
        <v>*</v>
      </c>
      <c r="AU81" s="63" t="str">
        <f t="shared" si="22"/>
        <v>*</v>
      </c>
      <c r="AV81" s="63" t="str">
        <f t="shared" si="22"/>
        <v>*</v>
      </c>
      <c r="AW81" s="63" t="str">
        <f t="shared" si="22"/>
        <v>*</v>
      </c>
      <c r="AX81" s="63" t="str">
        <f t="shared" si="22"/>
        <v>*</v>
      </c>
      <c r="AY81" s="63" t="str">
        <f t="shared" si="23"/>
        <v>*</v>
      </c>
      <c r="AZ81" s="63" t="str">
        <f t="shared" si="23"/>
        <v>*</v>
      </c>
    </row>
    <row r="82" spans="1:52" x14ac:dyDescent="0.25">
      <c r="B82" s="68">
        <v>0.33</v>
      </c>
      <c r="C82" s="63" t="e">
        <f t="shared" si="20"/>
        <v>#N/A</v>
      </c>
      <c r="D82" s="63" t="e">
        <f t="shared" si="20"/>
        <v>#N/A</v>
      </c>
      <c r="E82" s="63" t="e">
        <f t="shared" si="20"/>
        <v>#N/A</v>
      </c>
      <c r="F82" s="63" t="e">
        <f t="shared" si="20"/>
        <v>#N/A</v>
      </c>
      <c r="G82" s="63" t="e">
        <f t="shared" si="20"/>
        <v>#N/A</v>
      </c>
      <c r="H82" s="63" t="e">
        <f t="shared" si="20"/>
        <v>#N/A</v>
      </c>
      <c r="I82" s="63" t="e">
        <f t="shared" si="20"/>
        <v>#N/A</v>
      </c>
      <c r="J82" s="63" t="e">
        <f t="shared" si="20"/>
        <v>#N/A</v>
      </c>
      <c r="K82" s="63" t="e">
        <f t="shared" si="20"/>
        <v>#N/A</v>
      </c>
      <c r="L82" s="63">
        <f t="shared" si="20"/>
        <v>61.8454185365377</v>
      </c>
      <c r="M82" s="63">
        <f t="shared" si="20"/>
        <v>59.544439754403285</v>
      </c>
      <c r="N82" s="63">
        <f t="shared" si="20"/>
        <v>57.233428530109308</v>
      </c>
      <c r="O82" s="63">
        <f t="shared" si="20"/>
        <v>54.913859478888</v>
      </c>
      <c r="P82" s="63">
        <f t="shared" si="20"/>
        <v>52.587036624150855</v>
      </c>
      <c r="Q82" s="63">
        <f t="shared" si="20"/>
        <v>50.254082897855746</v>
      </c>
      <c r="R82" s="63" t="str">
        <f t="shared" si="20"/>
        <v>*</v>
      </c>
      <c r="S82" s="63" t="str">
        <f t="shared" si="21"/>
        <v>*</v>
      </c>
      <c r="T82" s="63" t="str">
        <f t="shared" si="21"/>
        <v>*</v>
      </c>
      <c r="U82" s="63" t="str">
        <f t="shared" si="21"/>
        <v>*</v>
      </c>
      <c r="V82" s="63" t="str">
        <f t="shared" si="21"/>
        <v>*</v>
      </c>
      <c r="W82" s="63" t="str">
        <f t="shared" si="21"/>
        <v>*</v>
      </c>
      <c r="X82" s="63" t="str">
        <f t="shared" si="21"/>
        <v>*</v>
      </c>
      <c r="Y82" s="63" t="str">
        <f t="shared" si="21"/>
        <v>*</v>
      </c>
      <c r="Z82" s="63" t="str">
        <f t="shared" si="21"/>
        <v>*</v>
      </c>
      <c r="AA82" s="63" t="str">
        <f t="shared" si="21"/>
        <v>*</v>
      </c>
      <c r="AB82" s="63" t="str">
        <f t="shared" si="21"/>
        <v>*</v>
      </c>
      <c r="AC82" s="63" t="str">
        <f t="shared" si="21"/>
        <v>*</v>
      </c>
      <c r="AD82" s="63" t="str">
        <f t="shared" si="21"/>
        <v>*</v>
      </c>
      <c r="AE82" s="63" t="str">
        <f t="shared" si="21"/>
        <v>*</v>
      </c>
      <c r="AF82" s="63" t="str">
        <f t="shared" si="21"/>
        <v>*</v>
      </c>
      <c r="AG82" s="63" t="str">
        <f t="shared" si="21"/>
        <v>*</v>
      </c>
      <c r="AH82" s="63" t="str">
        <f t="shared" si="21"/>
        <v>*</v>
      </c>
      <c r="AI82" s="63" t="str">
        <f t="shared" si="22"/>
        <v>*</v>
      </c>
      <c r="AJ82" s="63" t="str">
        <f t="shared" si="22"/>
        <v>*</v>
      </c>
      <c r="AK82" s="63" t="str">
        <f t="shared" si="22"/>
        <v>*</v>
      </c>
      <c r="AL82" s="63" t="str">
        <f t="shared" si="22"/>
        <v>*</v>
      </c>
      <c r="AM82" s="63" t="str">
        <f t="shared" si="22"/>
        <v>*</v>
      </c>
      <c r="AN82" s="63" t="str">
        <f t="shared" si="22"/>
        <v>*</v>
      </c>
      <c r="AO82" s="63" t="str">
        <f t="shared" si="22"/>
        <v>*</v>
      </c>
      <c r="AP82" s="63" t="str">
        <f t="shared" si="22"/>
        <v>*</v>
      </c>
      <c r="AQ82" s="63" t="str">
        <f t="shared" si="22"/>
        <v>*</v>
      </c>
      <c r="AR82" s="63" t="str">
        <f t="shared" si="22"/>
        <v>*</v>
      </c>
      <c r="AS82" s="63" t="str">
        <f t="shared" si="22"/>
        <v>*</v>
      </c>
      <c r="AT82" s="63" t="str">
        <f t="shared" si="22"/>
        <v>*</v>
      </c>
      <c r="AU82" s="63" t="str">
        <f t="shared" si="22"/>
        <v>*</v>
      </c>
      <c r="AV82" s="63" t="str">
        <f t="shared" si="22"/>
        <v>*</v>
      </c>
      <c r="AW82" s="63" t="str">
        <f t="shared" si="22"/>
        <v>*</v>
      </c>
      <c r="AX82" s="63" t="str">
        <f t="shared" si="22"/>
        <v>*</v>
      </c>
      <c r="AY82" s="63" t="str">
        <f t="shared" si="23"/>
        <v>*</v>
      </c>
      <c r="AZ82" s="63" t="str">
        <f t="shared" si="23"/>
        <v>*</v>
      </c>
    </row>
    <row r="83" spans="1:52" x14ac:dyDescent="0.25">
      <c r="A83" s="27"/>
      <c r="B83" s="69">
        <v>0.5</v>
      </c>
      <c r="C83" s="66" t="e">
        <f t="shared" si="20"/>
        <v>#N/A</v>
      </c>
      <c r="D83" s="66" t="e">
        <f t="shared" si="20"/>
        <v>#N/A</v>
      </c>
      <c r="E83" s="66" t="e">
        <f t="shared" si="20"/>
        <v>#N/A</v>
      </c>
      <c r="F83" s="66" t="e">
        <f t="shared" si="20"/>
        <v>#N/A</v>
      </c>
      <c r="G83" s="66" t="e">
        <f t="shared" si="20"/>
        <v>#N/A</v>
      </c>
      <c r="H83" s="66" t="e">
        <f t="shared" si="20"/>
        <v>#N/A</v>
      </c>
      <c r="I83" s="66" t="e">
        <f t="shared" si="20"/>
        <v>#N/A</v>
      </c>
      <c r="J83" s="66" t="e">
        <f t="shared" si="20"/>
        <v>#N/A</v>
      </c>
      <c r="K83" s="66" t="e">
        <f t="shared" si="20"/>
        <v>#N/A</v>
      </c>
      <c r="L83" s="66">
        <f t="shared" si="20"/>
        <v>63.390277493183021</v>
      </c>
      <c r="M83" s="66">
        <f t="shared" si="20"/>
        <v>61.167956436128861</v>
      </c>
      <c r="N83" s="66">
        <f t="shared" si="20"/>
        <v>58.945635379075156</v>
      </c>
      <c r="O83" s="66">
        <f t="shared" si="20"/>
        <v>56.723314322021452</v>
      </c>
      <c r="P83" s="66">
        <f t="shared" si="20"/>
        <v>54.500993264966837</v>
      </c>
      <c r="Q83" s="66">
        <f t="shared" si="20"/>
        <v>52.278672207913132</v>
      </c>
      <c r="R83" s="66" t="str">
        <f t="shared" si="20"/>
        <v>*</v>
      </c>
      <c r="S83" s="66" t="str">
        <f t="shared" si="21"/>
        <v>*</v>
      </c>
      <c r="T83" s="66" t="str">
        <f t="shared" si="21"/>
        <v>*</v>
      </c>
      <c r="U83" s="66" t="str">
        <f t="shared" si="21"/>
        <v>*</v>
      </c>
      <c r="V83" s="66" t="str">
        <f t="shared" si="21"/>
        <v>*</v>
      </c>
      <c r="W83" s="66" t="str">
        <f t="shared" si="21"/>
        <v>*</v>
      </c>
      <c r="X83" s="66" t="str">
        <f t="shared" si="21"/>
        <v>*</v>
      </c>
      <c r="Y83" s="66" t="str">
        <f t="shared" si="21"/>
        <v>*</v>
      </c>
      <c r="Z83" s="66" t="str">
        <f t="shared" si="21"/>
        <v>*</v>
      </c>
      <c r="AA83" s="66" t="str">
        <f t="shared" si="21"/>
        <v>*</v>
      </c>
      <c r="AB83" s="66" t="str">
        <f t="shared" si="21"/>
        <v>*</v>
      </c>
      <c r="AC83" s="66" t="str">
        <f t="shared" si="21"/>
        <v>*</v>
      </c>
      <c r="AD83" s="66" t="str">
        <f t="shared" si="21"/>
        <v>*</v>
      </c>
      <c r="AE83" s="66" t="str">
        <f t="shared" si="21"/>
        <v>*</v>
      </c>
      <c r="AF83" s="66" t="str">
        <f t="shared" si="21"/>
        <v>*</v>
      </c>
      <c r="AG83" s="66" t="str">
        <f t="shared" si="21"/>
        <v>*</v>
      </c>
      <c r="AH83" s="66" t="str">
        <f t="shared" si="21"/>
        <v>*</v>
      </c>
      <c r="AI83" s="66" t="str">
        <f t="shared" si="22"/>
        <v>*</v>
      </c>
      <c r="AJ83" s="66" t="str">
        <f t="shared" si="22"/>
        <v>*</v>
      </c>
      <c r="AK83" s="66" t="str">
        <f t="shared" si="22"/>
        <v>*</v>
      </c>
      <c r="AL83" s="66" t="str">
        <f t="shared" si="22"/>
        <v>*</v>
      </c>
      <c r="AM83" s="66" t="str">
        <f t="shared" si="22"/>
        <v>*</v>
      </c>
      <c r="AN83" s="66" t="str">
        <f t="shared" si="22"/>
        <v>*</v>
      </c>
      <c r="AO83" s="66" t="str">
        <f t="shared" si="22"/>
        <v>*</v>
      </c>
      <c r="AP83" s="66" t="str">
        <f t="shared" si="22"/>
        <v>*</v>
      </c>
      <c r="AQ83" s="66" t="str">
        <f t="shared" si="22"/>
        <v>*</v>
      </c>
      <c r="AR83" s="66" t="str">
        <f t="shared" si="22"/>
        <v>*</v>
      </c>
      <c r="AS83" s="66" t="str">
        <f t="shared" si="22"/>
        <v>*</v>
      </c>
      <c r="AT83" s="66" t="str">
        <f t="shared" si="22"/>
        <v>*</v>
      </c>
      <c r="AU83" s="66" t="str">
        <f t="shared" si="22"/>
        <v>*</v>
      </c>
      <c r="AV83" s="66" t="str">
        <f t="shared" si="22"/>
        <v>*</v>
      </c>
      <c r="AW83" s="66" t="str">
        <f t="shared" si="22"/>
        <v>*</v>
      </c>
      <c r="AX83" s="66" t="str">
        <f t="shared" si="22"/>
        <v>*</v>
      </c>
      <c r="AY83" s="66" t="str">
        <f t="shared" si="23"/>
        <v>*</v>
      </c>
      <c r="AZ83" s="66" t="str">
        <f t="shared" si="23"/>
        <v>*</v>
      </c>
    </row>
    <row r="84" spans="1:52" x14ac:dyDescent="0.25">
      <c r="B84" s="68">
        <v>0.67</v>
      </c>
      <c r="C84" s="63" t="e">
        <f t="shared" si="20"/>
        <v>#N/A</v>
      </c>
      <c r="D84" s="63" t="e">
        <f t="shared" si="20"/>
        <v>#N/A</v>
      </c>
      <c r="E84" s="63" t="e">
        <f t="shared" si="20"/>
        <v>#N/A</v>
      </c>
      <c r="F84" s="63" t="e">
        <f t="shared" si="20"/>
        <v>#N/A</v>
      </c>
      <c r="G84" s="63" t="e">
        <f t="shared" si="20"/>
        <v>#N/A</v>
      </c>
      <c r="H84" s="63" t="e">
        <f t="shared" si="20"/>
        <v>#N/A</v>
      </c>
      <c r="I84" s="63" t="e">
        <f t="shared" si="20"/>
        <v>#N/A</v>
      </c>
      <c r="J84" s="63" t="e">
        <f t="shared" si="20"/>
        <v>#N/A</v>
      </c>
      <c r="K84" s="63" t="e">
        <f t="shared" si="20"/>
        <v>#N/A</v>
      </c>
      <c r="L84" s="63">
        <f t="shared" si="20"/>
        <v>64.935136449828349</v>
      </c>
      <c r="M84" s="63">
        <f t="shared" si="20"/>
        <v>62.791473117854437</v>
      </c>
      <c r="N84" s="63">
        <f t="shared" si="20"/>
        <v>60.657842228041005</v>
      </c>
      <c r="O84" s="63">
        <f t="shared" si="20"/>
        <v>58.532769165154903</v>
      </c>
      <c r="P84" s="63">
        <f t="shared" si="20"/>
        <v>56.414949905782819</v>
      </c>
      <c r="Q84" s="63">
        <f t="shared" si="20"/>
        <v>54.303261517970519</v>
      </c>
      <c r="R84" s="63" t="str">
        <f t="shared" si="20"/>
        <v>*</v>
      </c>
      <c r="S84" s="63" t="str">
        <f t="shared" si="21"/>
        <v>*</v>
      </c>
      <c r="T84" s="63" t="str">
        <f t="shared" si="21"/>
        <v>*</v>
      </c>
      <c r="U84" s="63" t="str">
        <f t="shared" si="21"/>
        <v>*</v>
      </c>
      <c r="V84" s="63" t="str">
        <f t="shared" si="21"/>
        <v>*</v>
      </c>
      <c r="W84" s="63" t="str">
        <f t="shared" si="21"/>
        <v>*</v>
      </c>
      <c r="X84" s="63" t="str">
        <f t="shared" si="21"/>
        <v>*</v>
      </c>
      <c r="Y84" s="63" t="str">
        <f t="shared" si="21"/>
        <v>*</v>
      </c>
      <c r="Z84" s="63" t="str">
        <f t="shared" si="21"/>
        <v>*</v>
      </c>
      <c r="AA84" s="63" t="str">
        <f t="shared" si="21"/>
        <v>*</v>
      </c>
      <c r="AB84" s="63" t="str">
        <f t="shared" si="21"/>
        <v>*</v>
      </c>
      <c r="AC84" s="63" t="str">
        <f t="shared" si="21"/>
        <v>*</v>
      </c>
      <c r="AD84" s="63" t="str">
        <f t="shared" si="21"/>
        <v>*</v>
      </c>
      <c r="AE84" s="63" t="str">
        <f t="shared" si="21"/>
        <v>*</v>
      </c>
      <c r="AF84" s="63" t="str">
        <f t="shared" si="21"/>
        <v>*</v>
      </c>
      <c r="AG84" s="63" t="str">
        <f t="shared" si="21"/>
        <v>*</v>
      </c>
      <c r="AH84" s="63" t="str">
        <f t="shared" si="21"/>
        <v>*</v>
      </c>
      <c r="AI84" s="63" t="str">
        <f t="shared" si="22"/>
        <v>*</v>
      </c>
      <c r="AJ84" s="63" t="str">
        <f t="shared" si="22"/>
        <v>*</v>
      </c>
      <c r="AK84" s="63" t="str">
        <f t="shared" si="22"/>
        <v>*</v>
      </c>
      <c r="AL84" s="63" t="str">
        <f t="shared" si="22"/>
        <v>*</v>
      </c>
      <c r="AM84" s="63" t="str">
        <f t="shared" si="22"/>
        <v>*</v>
      </c>
      <c r="AN84" s="63" t="str">
        <f t="shared" si="22"/>
        <v>*</v>
      </c>
      <c r="AO84" s="63" t="str">
        <f t="shared" si="22"/>
        <v>*</v>
      </c>
      <c r="AP84" s="63" t="str">
        <f t="shared" si="22"/>
        <v>*</v>
      </c>
      <c r="AQ84" s="63" t="str">
        <f t="shared" si="22"/>
        <v>*</v>
      </c>
      <c r="AR84" s="63" t="str">
        <f t="shared" si="22"/>
        <v>*</v>
      </c>
      <c r="AS84" s="63" t="str">
        <f t="shared" si="22"/>
        <v>*</v>
      </c>
      <c r="AT84" s="63" t="str">
        <f t="shared" si="22"/>
        <v>*</v>
      </c>
      <c r="AU84" s="63" t="str">
        <f t="shared" si="22"/>
        <v>*</v>
      </c>
      <c r="AV84" s="63" t="str">
        <f t="shared" si="22"/>
        <v>*</v>
      </c>
      <c r="AW84" s="63" t="str">
        <f t="shared" si="22"/>
        <v>*</v>
      </c>
      <c r="AX84" s="63" t="str">
        <f t="shared" si="22"/>
        <v>*</v>
      </c>
      <c r="AY84" s="63" t="str">
        <f t="shared" si="23"/>
        <v>*</v>
      </c>
      <c r="AZ84" s="63" t="str">
        <f t="shared" si="23"/>
        <v>*</v>
      </c>
    </row>
    <row r="85" spans="1:52" x14ac:dyDescent="0.25">
      <c r="B85" s="68">
        <v>0.75</v>
      </c>
      <c r="C85" s="63" t="e">
        <f t="shared" si="20"/>
        <v>#N/A</v>
      </c>
      <c r="D85" s="63" t="e">
        <f t="shared" si="20"/>
        <v>#N/A</v>
      </c>
      <c r="E85" s="63" t="e">
        <f t="shared" si="20"/>
        <v>#N/A</v>
      </c>
      <c r="F85" s="63" t="e">
        <f t="shared" si="20"/>
        <v>#N/A</v>
      </c>
      <c r="G85" s="63" t="e">
        <f t="shared" si="20"/>
        <v>#N/A</v>
      </c>
      <c r="H85" s="63" t="e">
        <f t="shared" si="20"/>
        <v>#N/A</v>
      </c>
      <c r="I85" s="63" t="e">
        <f t="shared" si="20"/>
        <v>#N/A</v>
      </c>
      <c r="J85" s="63" t="e">
        <f t="shared" si="20"/>
        <v>#N/A</v>
      </c>
      <c r="K85" s="63" t="e">
        <f t="shared" si="20"/>
        <v>#N/A</v>
      </c>
      <c r="L85" s="63">
        <f t="shared" si="20"/>
        <v>65.782653101640989</v>
      </c>
      <c r="M85" s="63">
        <f t="shared" si="20"/>
        <v>63.68214175549236</v>
      </c>
      <c r="N85" s="63">
        <f t="shared" si="20"/>
        <v>61.59716669491489</v>
      </c>
      <c r="O85" s="63">
        <f t="shared" si="20"/>
        <v>59.525444324050149</v>
      </c>
      <c r="P85" s="63">
        <f t="shared" si="20"/>
        <v>57.464955226308241</v>
      </c>
      <c r="Q85" s="63">
        <f t="shared" si="20"/>
        <v>55.413960424155164</v>
      </c>
      <c r="R85" s="63" t="str">
        <f t="shared" si="20"/>
        <v>*</v>
      </c>
      <c r="S85" s="63" t="str">
        <f t="shared" si="21"/>
        <v>*</v>
      </c>
      <c r="T85" s="63" t="str">
        <f t="shared" si="21"/>
        <v>*</v>
      </c>
      <c r="U85" s="63" t="str">
        <f t="shared" si="21"/>
        <v>*</v>
      </c>
      <c r="V85" s="63" t="str">
        <f t="shared" si="21"/>
        <v>*</v>
      </c>
      <c r="W85" s="63" t="str">
        <f t="shared" si="21"/>
        <v>*</v>
      </c>
      <c r="X85" s="63" t="str">
        <f t="shared" si="21"/>
        <v>*</v>
      </c>
      <c r="Y85" s="63" t="str">
        <f t="shared" si="21"/>
        <v>*</v>
      </c>
      <c r="Z85" s="63" t="str">
        <f t="shared" si="21"/>
        <v>*</v>
      </c>
      <c r="AA85" s="63" t="str">
        <f t="shared" si="21"/>
        <v>*</v>
      </c>
      <c r="AB85" s="63" t="str">
        <f t="shared" si="21"/>
        <v>*</v>
      </c>
      <c r="AC85" s="63" t="str">
        <f t="shared" si="21"/>
        <v>*</v>
      </c>
      <c r="AD85" s="63" t="str">
        <f t="shared" si="21"/>
        <v>*</v>
      </c>
      <c r="AE85" s="63" t="str">
        <f t="shared" si="21"/>
        <v>*</v>
      </c>
      <c r="AF85" s="63" t="str">
        <f t="shared" si="21"/>
        <v>*</v>
      </c>
      <c r="AG85" s="63" t="str">
        <f t="shared" si="21"/>
        <v>*</v>
      </c>
      <c r="AH85" s="63" t="str">
        <f t="shared" si="21"/>
        <v>*</v>
      </c>
      <c r="AI85" s="63" t="str">
        <f t="shared" si="22"/>
        <v>*</v>
      </c>
      <c r="AJ85" s="63" t="str">
        <f t="shared" si="22"/>
        <v>*</v>
      </c>
      <c r="AK85" s="63" t="str">
        <f t="shared" si="22"/>
        <v>*</v>
      </c>
      <c r="AL85" s="63" t="str">
        <f t="shared" si="22"/>
        <v>*</v>
      </c>
      <c r="AM85" s="63" t="str">
        <f t="shared" si="22"/>
        <v>*</v>
      </c>
      <c r="AN85" s="63" t="str">
        <f t="shared" si="22"/>
        <v>*</v>
      </c>
      <c r="AO85" s="63" t="str">
        <f t="shared" si="22"/>
        <v>*</v>
      </c>
      <c r="AP85" s="63" t="str">
        <f t="shared" si="22"/>
        <v>*</v>
      </c>
      <c r="AQ85" s="63" t="str">
        <f t="shared" si="22"/>
        <v>*</v>
      </c>
      <c r="AR85" s="63" t="str">
        <f t="shared" si="22"/>
        <v>*</v>
      </c>
      <c r="AS85" s="63" t="str">
        <f t="shared" si="22"/>
        <v>*</v>
      </c>
      <c r="AT85" s="63" t="str">
        <f t="shared" si="22"/>
        <v>*</v>
      </c>
      <c r="AU85" s="63" t="str">
        <f t="shared" si="22"/>
        <v>*</v>
      </c>
      <c r="AV85" s="63" t="str">
        <f t="shared" si="22"/>
        <v>*</v>
      </c>
      <c r="AW85" s="63" t="str">
        <f t="shared" si="22"/>
        <v>*</v>
      </c>
      <c r="AX85" s="63" t="str">
        <f t="shared" si="22"/>
        <v>*</v>
      </c>
      <c r="AY85" s="63" t="str">
        <f t="shared" si="23"/>
        <v>*</v>
      </c>
      <c r="AZ85" s="63" t="str">
        <f t="shared" si="23"/>
        <v>*</v>
      </c>
    </row>
    <row r="86" spans="1:52" x14ac:dyDescent="0.25">
      <c r="B86" s="68">
        <v>0.9</v>
      </c>
      <c r="C86" s="63" t="e">
        <f t="shared" si="20"/>
        <v>#N/A</v>
      </c>
      <c r="D86" s="63" t="e">
        <f t="shared" si="20"/>
        <v>#N/A</v>
      </c>
      <c r="E86" s="63" t="e">
        <f t="shared" si="20"/>
        <v>#N/A</v>
      </c>
      <c r="F86" s="63" t="e">
        <f t="shared" si="20"/>
        <v>#N/A</v>
      </c>
      <c r="G86" s="63" t="e">
        <f t="shared" si="20"/>
        <v>#N/A</v>
      </c>
      <c r="H86" s="63" t="e">
        <f t="shared" si="20"/>
        <v>#N/A</v>
      </c>
      <c r="I86" s="63" t="e">
        <f t="shared" si="20"/>
        <v>#N/A</v>
      </c>
      <c r="J86" s="63" t="e">
        <f t="shared" si="20"/>
        <v>#N/A</v>
      </c>
      <c r="K86" s="63" t="e">
        <f t="shared" si="20"/>
        <v>#N/A</v>
      </c>
      <c r="L86" s="63">
        <f t="shared" si="20"/>
        <v>68.15026994006935</v>
      </c>
      <c r="M86" s="63">
        <f t="shared" si="20"/>
        <v>66.170307692316669</v>
      </c>
      <c r="N86" s="63">
        <f t="shared" si="20"/>
        <v>64.221257230200337</v>
      </c>
      <c r="O86" s="63">
        <f t="shared" si="20"/>
        <v>62.298574995008927</v>
      </c>
      <c r="P86" s="63">
        <f t="shared" si="20"/>
        <v>60.398243052569072</v>
      </c>
      <c r="Q86" s="63">
        <f t="shared" si="20"/>
        <v>58.51680144454383</v>
      </c>
      <c r="R86" s="63" t="str">
        <f t="shared" si="20"/>
        <v>*</v>
      </c>
      <c r="S86" s="63" t="str">
        <f t="shared" si="21"/>
        <v>*</v>
      </c>
      <c r="T86" s="63" t="str">
        <f t="shared" si="21"/>
        <v>*</v>
      </c>
      <c r="U86" s="63" t="str">
        <f t="shared" si="21"/>
        <v>*</v>
      </c>
      <c r="V86" s="63" t="str">
        <f t="shared" si="21"/>
        <v>*</v>
      </c>
      <c r="W86" s="63" t="str">
        <f t="shared" si="21"/>
        <v>*</v>
      </c>
      <c r="X86" s="63" t="str">
        <f t="shared" si="21"/>
        <v>*</v>
      </c>
      <c r="Y86" s="63" t="str">
        <f t="shared" si="21"/>
        <v>*</v>
      </c>
      <c r="Z86" s="63" t="str">
        <f t="shared" si="21"/>
        <v>*</v>
      </c>
      <c r="AA86" s="63" t="str">
        <f t="shared" si="21"/>
        <v>*</v>
      </c>
      <c r="AB86" s="63" t="str">
        <f t="shared" si="21"/>
        <v>*</v>
      </c>
      <c r="AC86" s="63" t="str">
        <f t="shared" si="21"/>
        <v>*</v>
      </c>
      <c r="AD86" s="63" t="str">
        <f t="shared" si="21"/>
        <v>*</v>
      </c>
      <c r="AE86" s="63" t="str">
        <f t="shared" si="21"/>
        <v>*</v>
      </c>
      <c r="AF86" s="63" t="str">
        <f t="shared" si="21"/>
        <v>*</v>
      </c>
      <c r="AG86" s="63" t="str">
        <f t="shared" si="21"/>
        <v>*</v>
      </c>
      <c r="AH86" s="63" t="str">
        <f t="shared" si="21"/>
        <v>*</v>
      </c>
      <c r="AI86" s="63" t="str">
        <f t="shared" si="22"/>
        <v>*</v>
      </c>
      <c r="AJ86" s="63" t="str">
        <f t="shared" si="22"/>
        <v>*</v>
      </c>
      <c r="AK86" s="63" t="str">
        <f t="shared" si="22"/>
        <v>*</v>
      </c>
      <c r="AL86" s="63" t="str">
        <f t="shared" si="22"/>
        <v>*</v>
      </c>
      <c r="AM86" s="63" t="str">
        <f t="shared" si="22"/>
        <v>*</v>
      </c>
      <c r="AN86" s="63" t="str">
        <f t="shared" si="22"/>
        <v>*</v>
      </c>
      <c r="AO86" s="63" t="str">
        <f t="shared" si="22"/>
        <v>*</v>
      </c>
      <c r="AP86" s="63" t="str">
        <f t="shared" si="22"/>
        <v>*</v>
      </c>
      <c r="AQ86" s="63" t="str">
        <f t="shared" si="22"/>
        <v>*</v>
      </c>
      <c r="AR86" s="63" t="str">
        <f t="shared" si="22"/>
        <v>*</v>
      </c>
      <c r="AS86" s="63" t="str">
        <f t="shared" si="22"/>
        <v>*</v>
      </c>
      <c r="AT86" s="63" t="str">
        <f t="shared" si="22"/>
        <v>*</v>
      </c>
      <c r="AU86" s="63" t="str">
        <f t="shared" si="22"/>
        <v>*</v>
      </c>
      <c r="AV86" s="63" t="str">
        <f t="shared" si="22"/>
        <v>*</v>
      </c>
      <c r="AW86" s="63" t="str">
        <f t="shared" si="22"/>
        <v>*</v>
      </c>
      <c r="AX86" s="63" t="str">
        <f t="shared" si="22"/>
        <v>*</v>
      </c>
      <c r="AY86" s="63" t="str">
        <f t="shared" si="23"/>
        <v>*</v>
      </c>
      <c r="AZ86" s="63" t="str">
        <f t="shared" si="23"/>
        <v>*</v>
      </c>
    </row>
    <row r="87" spans="1:52" x14ac:dyDescent="0.25">
      <c r="B87" s="59"/>
      <c r="C87" s="54"/>
      <c r="D87" s="63"/>
      <c r="E87" s="63"/>
      <c r="F87" s="63"/>
      <c r="G87" s="63"/>
      <c r="H87" s="63"/>
      <c r="I87" s="63"/>
      <c r="J87" s="63"/>
      <c r="K87" s="63"/>
      <c r="L87" s="63"/>
      <c r="M87" s="63"/>
      <c r="N87" s="63"/>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row>
    <row r="88" spans="1:52" x14ac:dyDescent="0.25">
      <c r="A88" s="22" t="s">
        <v>28</v>
      </c>
      <c r="B88" s="70"/>
      <c r="C88" s="54"/>
      <c r="D88" s="63"/>
      <c r="E88" s="63"/>
      <c r="F88" s="63"/>
      <c r="G88" s="63"/>
      <c r="H88" s="63"/>
      <c r="I88" s="63"/>
      <c r="J88" s="63"/>
      <c r="K88" s="63"/>
      <c r="L88" s="63"/>
      <c r="M88" s="63"/>
      <c r="N88" s="63"/>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row>
    <row r="89" spans="1:52" x14ac:dyDescent="0.25">
      <c r="B89" s="62"/>
      <c r="C89" s="61"/>
      <c r="D89" s="61"/>
      <c r="E89" s="61"/>
      <c r="F89" s="61"/>
      <c r="G89" s="61"/>
      <c r="H89" s="61"/>
      <c r="I89" s="61"/>
      <c r="J89" s="61"/>
      <c r="K89" s="61"/>
      <c r="L89" s="61"/>
      <c r="M89" s="61"/>
      <c r="N89" s="61"/>
      <c r="O89" s="61"/>
      <c r="P89" s="61"/>
      <c r="Q89" s="61"/>
      <c r="R89" s="61"/>
      <c r="S89" s="61"/>
      <c r="T89" s="61"/>
      <c r="U89" s="61"/>
      <c r="V89" s="61"/>
      <c r="W89" s="61"/>
      <c r="X89" s="61"/>
      <c r="Y89" s="61"/>
      <c r="Z89" s="61"/>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row>
    <row r="90" spans="1:52" x14ac:dyDescent="0.25">
      <c r="A90" s="26" t="s">
        <v>26</v>
      </c>
      <c r="B90" s="62"/>
      <c r="C90" s="61"/>
      <c r="D90" s="61"/>
      <c r="E90" s="61"/>
      <c r="F90" s="61"/>
      <c r="G90" s="61"/>
      <c r="H90" s="61"/>
      <c r="I90" s="61"/>
      <c r="J90" s="61"/>
      <c r="K90" s="61"/>
      <c r="L90" s="61"/>
      <c r="M90" s="61"/>
      <c r="N90" s="61"/>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row>
    <row r="91" spans="1:52" x14ac:dyDescent="0.25">
      <c r="B91" s="71">
        <f t="shared" ref="B91:B97" si="24">$B71</f>
        <v>2.5000000000000001E-2</v>
      </c>
      <c r="C91" s="63" t="e">
        <f t="shared" ref="C91:AZ96" si="25">IF(C$64&lt;&gt;"*", NA(), IF(C$65&lt;&gt;"*", C71/C$62, "*"))</f>
        <v>#N/A</v>
      </c>
      <c r="D91" s="63" t="e">
        <f t="shared" si="25"/>
        <v>#N/A</v>
      </c>
      <c r="E91" s="63" t="e">
        <f t="shared" si="25"/>
        <v>#N/A</v>
      </c>
      <c r="F91" s="63" t="e">
        <f t="shared" si="25"/>
        <v>#N/A</v>
      </c>
      <c r="G91" s="63" t="e">
        <f t="shared" si="25"/>
        <v>#N/A</v>
      </c>
      <c r="H91" s="63" t="e">
        <f t="shared" si="25"/>
        <v>#N/A</v>
      </c>
      <c r="I91" s="63" t="e">
        <f t="shared" si="25"/>
        <v>#N/A</v>
      </c>
      <c r="J91" s="63" t="e">
        <f t="shared" si="25"/>
        <v>#N/A</v>
      </c>
      <c r="K91" s="63" t="e">
        <f t="shared" si="25"/>
        <v>#N/A</v>
      </c>
      <c r="L91" s="63">
        <f t="shared" si="25"/>
        <v>11.21991858731651</v>
      </c>
      <c r="M91" s="63">
        <f t="shared" si="25"/>
        <v>10.688152069420115</v>
      </c>
      <c r="N91" s="63">
        <f t="shared" si="25"/>
        <v>10.145929783910573</v>
      </c>
      <c r="O91" s="63">
        <f t="shared" si="25"/>
        <v>9.594788568373902</v>
      </c>
      <c r="P91" s="63">
        <f t="shared" si="25"/>
        <v>9.0360874703423857</v>
      </c>
      <c r="Q91" s="63">
        <f t="shared" si="25"/>
        <v>8.4709968046201887</v>
      </c>
      <c r="R91" s="63" t="str">
        <f t="shared" si="25"/>
        <v>*</v>
      </c>
      <c r="S91" s="63" t="str">
        <f t="shared" si="25"/>
        <v>*</v>
      </c>
      <c r="T91" s="63" t="str">
        <f t="shared" si="25"/>
        <v>*</v>
      </c>
      <c r="U91" s="63" t="str">
        <f t="shared" si="25"/>
        <v>*</v>
      </c>
      <c r="V91" s="63" t="str">
        <f t="shared" si="25"/>
        <v>*</v>
      </c>
      <c r="W91" s="63" t="str">
        <f t="shared" si="25"/>
        <v>*</v>
      </c>
      <c r="X91" s="63" t="str">
        <f t="shared" si="25"/>
        <v>*</v>
      </c>
      <c r="Y91" s="63" t="str">
        <f t="shared" si="25"/>
        <v>*</v>
      </c>
      <c r="Z91" s="63" t="str">
        <f t="shared" si="25"/>
        <v>*</v>
      </c>
      <c r="AA91" s="63" t="str">
        <f t="shared" si="25"/>
        <v>*</v>
      </c>
      <c r="AB91" s="63" t="str">
        <f t="shared" si="25"/>
        <v>*</v>
      </c>
      <c r="AC91" s="63" t="str">
        <f t="shared" si="25"/>
        <v>*</v>
      </c>
      <c r="AD91" s="63" t="str">
        <f t="shared" si="25"/>
        <v>*</v>
      </c>
      <c r="AE91" s="63" t="str">
        <f t="shared" si="25"/>
        <v>*</v>
      </c>
      <c r="AF91" s="63" t="str">
        <f t="shared" si="25"/>
        <v>*</v>
      </c>
      <c r="AG91" s="63" t="str">
        <f t="shared" si="25"/>
        <v>*</v>
      </c>
      <c r="AH91" s="63" t="str">
        <f t="shared" si="25"/>
        <v>*</v>
      </c>
      <c r="AI91" s="63" t="str">
        <f t="shared" si="25"/>
        <v>*</v>
      </c>
      <c r="AJ91" s="63" t="str">
        <f t="shared" si="25"/>
        <v>*</v>
      </c>
      <c r="AK91" s="63" t="str">
        <f t="shared" si="25"/>
        <v>*</v>
      </c>
      <c r="AL91" s="63" t="str">
        <f t="shared" si="25"/>
        <v>*</v>
      </c>
      <c r="AM91" s="63" t="str">
        <f t="shared" si="25"/>
        <v>*</v>
      </c>
      <c r="AN91" s="63" t="str">
        <f t="shared" si="25"/>
        <v>*</v>
      </c>
      <c r="AO91" s="63" t="str">
        <f t="shared" si="25"/>
        <v>*</v>
      </c>
      <c r="AP91" s="63" t="str">
        <f t="shared" si="25"/>
        <v>*</v>
      </c>
      <c r="AQ91" s="63" t="str">
        <f t="shared" si="25"/>
        <v>*</v>
      </c>
      <c r="AR91" s="63" t="str">
        <f t="shared" si="25"/>
        <v>*</v>
      </c>
      <c r="AS91" s="63" t="str">
        <f t="shared" si="25"/>
        <v>*</v>
      </c>
      <c r="AT91" s="63" t="str">
        <f t="shared" si="25"/>
        <v>*</v>
      </c>
      <c r="AU91" s="63" t="str">
        <f t="shared" si="25"/>
        <v>*</v>
      </c>
      <c r="AV91" s="63" t="str">
        <f t="shared" si="25"/>
        <v>*</v>
      </c>
      <c r="AW91" s="63" t="str">
        <f t="shared" si="25"/>
        <v>*</v>
      </c>
      <c r="AX91" s="63" t="str">
        <f t="shared" si="25"/>
        <v>*</v>
      </c>
      <c r="AY91" s="63" t="str">
        <f t="shared" si="25"/>
        <v>*</v>
      </c>
      <c r="AZ91" s="63" t="str">
        <f t="shared" si="25"/>
        <v>*</v>
      </c>
    </row>
    <row r="92" spans="1:52" x14ac:dyDescent="0.25">
      <c r="B92" s="71">
        <f t="shared" si="24"/>
        <v>0.05</v>
      </c>
      <c r="C92" s="63" t="e">
        <f t="shared" si="25"/>
        <v>#N/A</v>
      </c>
      <c r="D92" s="63" t="e">
        <f t="shared" si="25"/>
        <v>#N/A</v>
      </c>
      <c r="E92" s="63" t="e">
        <f t="shared" si="25"/>
        <v>#N/A</v>
      </c>
      <c r="F92" s="63" t="e">
        <f t="shared" si="25"/>
        <v>#N/A</v>
      </c>
      <c r="G92" s="63" t="e">
        <f t="shared" si="25"/>
        <v>#N/A</v>
      </c>
      <c r="H92" s="63" t="e">
        <f t="shared" si="25"/>
        <v>#N/A</v>
      </c>
      <c r="I92" s="63" t="e">
        <f t="shared" si="25"/>
        <v>#N/A</v>
      </c>
      <c r="J92" s="63" t="e">
        <f t="shared" si="25"/>
        <v>#N/A</v>
      </c>
      <c r="K92" s="63" t="e">
        <f t="shared" si="25"/>
        <v>#N/A</v>
      </c>
      <c r="L92" s="63">
        <f t="shared" si="25"/>
        <v>11.539967228735579</v>
      </c>
      <c r="M92" s="63">
        <f t="shared" si="25"/>
        <v>11.024496242506178</v>
      </c>
      <c r="N92" s="63">
        <f t="shared" si="25"/>
        <v>10.500647911078577</v>
      </c>
      <c r="O92" s="63">
        <f t="shared" si="25"/>
        <v>9.9696535757992848</v>
      </c>
      <c r="P92" s="63">
        <f t="shared" si="25"/>
        <v>9.4326021294918156</v>
      </c>
      <c r="Q92" s="63">
        <f t="shared" si="25"/>
        <v>8.8904312489933535</v>
      </c>
      <c r="R92" s="63" t="str">
        <f t="shared" si="25"/>
        <v>*</v>
      </c>
      <c r="S92" s="63" t="str">
        <f t="shared" si="25"/>
        <v>*</v>
      </c>
      <c r="T92" s="63" t="str">
        <f t="shared" si="25"/>
        <v>*</v>
      </c>
      <c r="U92" s="63" t="str">
        <f t="shared" si="25"/>
        <v>*</v>
      </c>
      <c r="V92" s="63" t="str">
        <f t="shared" si="25"/>
        <v>*</v>
      </c>
      <c r="W92" s="63" t="str">
        <f t="shared" si="25"/>
        <v>*</v>
      </c>
      <c r="X92" s="63" t="str">
        <f t="shared" si="25"/>
        <v>*</v>
      </c>
      <c r="Y92" s="63" t="str">
        <f t="shared" si="25"/>
        <v>*</v>
      </c>
      <c r="Z92" s="63" t="str">
        <f t="shared" si="25"/>
        <v>*</v>
      </c>
      <c r="AA92" s="63" t="str">
        <f t="shared" si="25"/>
        <v>*</v>
      </c>
      <c r="AB92" s="63" t="str">
        <f t="shared" si="25"/>
        <v>*</v>
      </c>
      <c r="AC92" s="63" t="str">
        <f t="shared" si="25"/>
        <v>*</v>
      </c>
      <c r="AD92" s="63" t="str">
        <f t="shared" si="25"/>
        <v>*</v>
      </c>
      <c r="AE92" s="63" t="str">
        <f t="shared" si="25"/>
        <v>*</v>
      </c>
      <c r="AF92" s="63" t="str">
        <f t="shared" si="25"/>
        <v>*</v>
      </c>
      <c r="AG92" s="63" t="str">
        <f t="shared" si="25"/>
        <v>*</v>
      </c>
      <c r="AH92" s="63" t="str">
        <f t="shared" si="25"/>
        <v>*</v>
      </c>
      <c r="AI92" s="63" t="str">
        <f t="shared" si="25"/>
        <v>*</v>
      </c>
      <c r="AJ92" s="63" t="str">
        <f t="shared" si="25"/>
        <v>*</v>
      </c>
      <c r="AK92" s="63" t="str">
        <f t="shared" si="25"/>
        <v>*</v>
      </c>
      <c r="AL92" s="63" t="str">
        <f t="shared" si="25"/>
        <v>*</v>
      </c>
      <c r="AM92" s="63" t="str">
        <f t="shared" si="25"/>
        <v>*</v>
      </c>
      <c r="AN92" s="63" t="str">
        <f t="shared" si="25"/>
        <v>*</v>
      </c>
      <c r="AO92" s="63" t="str">
        <f t="shared" si="25"/>
        <v>*</v>
      </c>
      <c r="AP92" s="63" t="str">
        <f t="shared" si="25"/>
        <v>*</v>
      </c>
      <c r="AQ92" s="63" t="str">
        <f t="shared" si="25"/>
        <v>*</v>
      </c>
      <c r="AR92" s="63" t="str">
        <f t="shared" si="25"/>
        <v>*</v>
      </c>
      <c r="AS92" s="63" t="str">
        <f t="shared" si="25"/>
        <v>*</v>
      </c>
      <c r="AT92" s="63" t="str">
        <f t="shared" si="25"/>
        <v>*</v>
      </c>
      <c r="AU92" s="63" t="str">
        <f t="shared" si="25"/>
        <v>*</v>
      </c>
      <c r="AV92" s="63" t="str">
        <f t="shared" si="25"/>
        <v>*</v>
      </c>
      <c r="AW92" s="63" t="str">
        <f t="shared" si="25"/>
        <v>*</v>
      </c>
      <c r="AX92" s="63" t="str">
        <f t="shared" si="25"/>
        <v>*</v>
      </c>
      <c r="AY92" s="63" t="str">
        <f t="shared" si="25"/>
        <v>*</v>
      </c>
      <c r="AZ92" s="63" t="str">
        <f t="shared" si="25"/>
        <v>*</v>
      </c>
    </row>
    <row r="93" spans="1:52" x14ac:dyDescent="0.25">
      <c r="B93" s="71">
        <f t="shared" si="24"/>
        <v>0.25</v>
      </c>
      <c r="C93" s="63" t="e">
        <f t="shared" si="25"/>
        <v>#N/A</v>
      </c>
      <c r="D93" s="63" t="e">
        <f t="shared" si="25"/>
        <v>#N/A</v>
      </c>
      <c r="E93" s="63" t="e">
        <f t="shared" si="25"/>
        <v>#N/A</v>
      </c>
      <c r="F93" s="63" t="e">
        <f t="shared" si="25"/>
        <v>#N/A</v>
      </c>
      <c r="G93" s="63" t="e">
        <f t="shared" si="25"/>
        <v>#N/A</v>
      </c>
      <c r="H93" s="63" t="e">
        <f t="shared" si="25"/>
        <v>#N/A</v>
      </c>
      <c r="I93" s="63" t="e">
        <f t="shared" si="25"/>
        <v>#N/A</v>
      </c>
      <c r="J93" s="63" t="e">
        <f t="shared" si="25"/>
        <v>#N/A</v>
      </c>
      <c r="K93" s="63" t="e">
        <f t="shared" si="25"/>
        <v>#N/A</v>
      </c>
      <c r="L93" s="63">
        <f t="shared" si="25"/>
        <v>12.34575566972487</v>
      </c>
      <c r="M93" s="63">
        <f t="shared" si="25"/>
        <v>11.871312044207938</v>
      </c>
      <c r="N93" s="63">
        <f t="shared" si="25"/>
        <v>11.393723930442418</v>
      </c>
      <c r="O93" s="63">
        <f t="shared" si="25"/>
        <v>10.91345352000595</v>
      </c>
      <c r="P93" s="63">
        <f t="shared" si="25"/>
        <v>10.430909535543439</v>
      </c>
      <c r="Q93" s="63">
        <f t="shared" si="25"/>
        <v>9.9464439398459241</v>
      </c>
      <c r="R93" s="63" t="str">
        <f t="shared" si="25"/>
        <v>*</v>
      </c>
      <c r="S93" s="63" t="str">
        <f t="shared" si="25"/>
        <v>*</v>
      </c>
      <c r="T93" s="63" t="str">
        <f t="shared" si="25"/>
        <v>*</v>
      </c>
      <c r="U93" s="63" t="str">
        <f t="shared" si="25"/>
        <v>*</v>
      </c>
      <c r="V93" s="63" t="str">
        <f t="shared" si="25"/>
        <v>*</v>
      </c>
      <c r="W93" s="63" t="str">
        <f t="shared" si="25"/>
        <v>*</v>
      </c>
      <c r="X93" s="63" t="str">
        <f t="shared" si="25"/>
        <v>*</v>
      </c>
      <c r="Y93" s="63" t="str">
        <f t="shared" si="25"/>
        <v>*</v>
      </c>
      <c r="Z93" s="63" t="str">
        <f t="shared" si="25"/>
        <v>*</v>
      </c>
      <c r="AA93" s="63" t="str">
        <f t="shared" si="25"/>
        <v>*</v>
      </c>
      <c r="AB93" s="63" t="str">
        <f t="shared" si="25"/>
        <v>*</v>
      </c>
      <c r="AC93" s="63" t="str">
        <f t="shared" si="25"/>
        <v>*</v>
      </c>
      <c r="AD93" s="63" t="str">
        <f t="shared" si="25"/>
        <v>*</v>
      </c>
      <c r="AE93" s="63" t="str">
        <f t="shared" si="25"/>
        <v>*</v>
      </c>
      <c r="AF93" s="63" t="str">
        <f t="shared" si="25"/>
        <v>*</v>
      </c>
      <c r="AG93" s="63" t="str">
        <f t="shared" si="25"/>
        <v>*</v>
      </c>
      <c r="AH93" s="63" t="str">
        <f t="shared" si="25"/>
        <v>*</v>
      </c>
      <c r="AI93" s="63" t="str">
        <f t="shared" si="25"/>
        <v>*</v>
      </c>
      <c r="AJ93" s="63" t="str">
        <f t="shared" si="25"/>
        <v>*</v>
      </c>
      <c r="AK93" s="63" t="str">
        <f t="shared" si="25"/>
        <v>*</v>
      </c>
      <c r="AL93" s="63" t="str">
        <f t="shared" si="25"/>
        <v>*</v>
      </c>
      <c r="AM93" s="63" t="str">
        <f t="shared" si="25"/>
        <v>*</v>
      </c>
      <c r="AN93" s="63" t="str">
        <f t="shared" si="25"/>
        <v>*</v>
      </c>
      <c r="AO93" s="63" t="str">
        <f t="shared" si="25"/>
        <v>*</v>
      </c>
      <c r="AP93" s="63" t="str">
        <f t="shared" si="25"/>
        <v>*</v>
      </c>
      <c r="AQ93" s="63" t="str">
        <f t="shared" si="25"/>
        <v>*</v>
      </c>
      <c r="AR93" s="63" t="str">
        <f t="shared" si="25"/>
        <v>*</v>
      </c>
      <c r="AS93" s="63" t="str">
        <f t="shared" si="25"/>
        <v>*</v>
      </c>
      <c r="AT93" s="63" t="str">
        <f t="shared" si="25"/>
        <v>*</v>
      </c>
      <c r="AU93" s="63" t="str">
        <f t="shared" si="25"/>
        <v>*</v>
      </c>
      <c r="AV93" s="63" t="str">
        <f t="shared" si="25"/>
        <v>*</v>
      </c>
      <c r="AW93" s="63" t="str">
        <f t="shared" si="25"/>
        <v>*</v>
      </c>
      <c r="AX93" s="63" t="str">
        <f t="shared" si="25"/>
        <v>*</v>
      </c>
      <c r="AY93" s="63" t="str">
        <f t="shared" si="25"/>
        <v>*</v>
      </c>
      <c r="AZ93" s="63" t="str">
        <f t="shared" si="25"/>
        <v>*</v>
      </c>
    </row>
    <row r="94" spans="1:52" x14ac:dyDescent="0.25">
      <c r="B94" s="72">
        <f t="shared" si="24"/>
        <v>0.5</v>
      </c>
      <c r="C94" s="66" t="e">
        <f t="shared" si="25"/>
        <v>#N/A</v>
      </c>
      <c r="D94" s="66" t="e">
        <f t="shared" si="25"/>
        <v>#N/A</v>
      </c>
      <c r="E94" s="66" t="e">
        <f t="shared" si="25"/>
        <v>#N/A</v>
      </c>
      <c r="F94" s="66" t="e">
        <f t="shared" si="25"/>
        <v>#N/A</v>
      </c>
      <c r="G94" s="66" t="e">
        <f t="shared" si="25"/>
        <v>#N/A</v>
      </c>
      <c r="H94" s="66" t="e">
        <f t="shared" si="25"/>
        <v>#N/A</v>
      </c>
      <c r="I94" s="66" t="e">
        <f t="shared" si="25"/>
        <v>#N/A</v>
      </c>
      <c r="J94" s="66" t="e">
        <f t="shared" si="25"/>
        <v>#N/A</v>
      </c>
      <c r="K94" s="66" t="e">
        <f t="shared" si="25"/>
        <v>#N/A</v>
      </c>
      <c r="L94" s="66">
        <f t="shared" si="25"/>
        <v>12.829963877214505</v>
      </c>
      <c r="M94" s="66">
        <f t="shared" si="25"/>
        <v>12.380174098511544</v>
      </c>
      <c r="N94" s="66">
        <f t="shared" si="25"/>
        <v>11.930384319808676</v>
      </c>
      <c r="O94" s="66">
        <f t="shared" si="25"/>
        <v>11.480594541105809</v>
      </c>
      <c r="P94" s="66">
        <f t="shared" si="25"/>
        <v>11.030804762402756</v>
      </c>
      <c r="Q94" s="66">
        <f t="shared" si="25"/>
        <v>10.581014983699887</v>
      </c>
      <c r="R94" s="66" t="str">
        <f t="shared" si="25"/>
        <v>*</v>
      </c>
      <c r="S94" s="66" t="str">
        <f t="shared" si="25"/>
        <v>*</v>
      </c>
      <c r="T94" s="66" t="str">
        <f t="shared" si="25"/>
        <v>*</v>
      </c>
      <c r="U94" s="66" t="str">
        <f t="shared" si="25"/>
        <v>*</v>
      </c>
      <c r="V94" s="66" t="str">
        <f t="shared" si="25"/>
        <v>*</v>
      </c>
      <c r="W94" s="66" t="str">
        <f t="shared" si="25"/>
        <v>*</v>
      </c>
      <c r="X94" s="66" t="str">
        <f t="shared" si="25"/>
        <v>*</v>
      </c>
      <c r="Y94" s="66" t="str">
        <f t="shared" si="25"/>
        <v>*</v>
      </c>
      <c r="Z94" s="66" t="str">
        <f t="shared" si="25"/>
        <v>*</v>
      </c>
      <c r="AA94" s="66" t="str">
        <f t="shared" si="25"/>
        <v>*</v>
      </c>
      <c r="AB94" s="66" t="str">
        <f t="shared" si="25"/>
        <v>*</v>
      </c>
      <c r="AC94" s="66" t="str">
        <f t="shared" si="25"/>
        <v>*</v>
      </c>
      <c r="AD94" s="66" t="str">
        <f t="shared" si="25"/>
        <v>*</v>
      </c>
      <c r="AE94" s="66" t="str">
        <f t="shared" si="25"/>
        <v>*</v>
      </c>
      <c r="AF94" s="66" t="str">
        <f t="shared" si="25"/>
        <v>*</v>
      </c>
      <c r="AG94" s="66" t="str">
        <f t="shared" si="25"/>
        <v>*</v>
      </c>
      <c r="AH94" s="66" t="str">
        <f t="shared" si="25"/>
        <v>*</v>
      </c>
      <c r="AI94" s="66" t="str">
        <f t="shared" si="25"/>
        <v>*</v>
      </c>
      <c r="AJ94" s="66" t="str">
        <f t="shared" si="25"/>
        <v>*</v>
      </c>
      <c r="AK94" s="66" t="str">
        <f t="shared" si="25"/>
        <v>*</v>
      </c>
      <c r="AL94" s="66" t="str">
        <f t="shared" si="25"/>
        <v>*</v>
      </c>
      <c r="AM94" s="66" t="str">
        <f t="shared" si="25"/>
        <v>*</v>
      </c>
      <c r="AN94" s="66" t="str">
        <f t="shared" si="25"/>
        <v>*</v>
      </c>
      <c r="AO94" s="66" t="str">
        <f t="shared" si="25"/>
        <v>*</v>
      </c>
      <c r="AP94" s="66" t="str">
        <f t="shared" si="25"/>
        <v>*</v>
      </c>
      <c r="AQ94" s="66" t="str">
        <f t="shared" si="25"/>
        <v>*</v>
      </c>
      <c r="AR94" s="66" t="str">
        <f t="shared" si="25"/>
        <v>*</v>
      </c>
      <c r="AS94" s="66" t="str">
        <f t="shared" si="25"/>
        <v>*</v>
      </c>
      <c r="AT94" s="66" t="str">
        <f t="shared" si="25"/>
        <v>*</v>
      </c>
      <c r="AU94" s="66" t="str">
        <f t="shared" si="25"/>
        <v>*</v>
      </c>
      <c r="AV94" s="66" t="str">
        <f t="shared" si="25"/>
        <v>*</v>
      </c>
      <c r="AW94" s="66" t="str">
        <f t="shared" si="25"/>
        <v>*</v>
      </c>
      <c r="AX94" s="66" t="str">
        <f t="shared" si="25"/>
        <v>*</v>
      </c>
      <c r="AY94" s="66" t="str">
        <f t="shared" si="25"/>
        <v>*</v>
      </c>
      <c r="AZ94" s="66" t="str">
        <f t="shared" si="25"/>
        <v>*</v>
      </c>
    </row>
    <row r="95" spans="1:52" x14ac:dyDescent="0.25">
      <c r="B95" s="71">
        <f t="shared" si="24"/>
        <v>0.75</v>
      </c>
      <c r="C95" s="63" t="e">
        <f t="shared" si="25"/>
        <v>#N/A</v>
      </c>
      <c r="D95" s="63" t="e">
        <f t="shared" si="25"/>
        <v>#N/A</v>
      </c>
      <c r="E95" s="63" t="e">
        <f t="shared" si="25"/>
        <v>#N/A</v>
      </c>
      <c r="F95" s="63" t="e">
        <f t="shared" si="25"/>
        <v>#N/A</v>
      </c>
      <c r="G95" s="63" t="e">
        <f t="shared" si="25"/>
        <v>#N/A</v>
      </c>
      <c r="H95" s="63" t="e">
        <f t="shared" si="25"/>
        <v>#N/A</v>
      </c>
      <c r="I95" s="63" t="e">
        <f t="shared" si="25"/>
        <v>#N/A</v>
      </c>
      <c r="J95" s="63" t="e">
        <f t="shared" si="25"/>
        <v>#N/A</v>
      </c>
      <c r="K95" s="63" t="e">
        <f t="shared" si="25"/>
        <v>#N/A</v>
      </c>
      <c r="L95" s="63">
        <f t="shared" si="25"/>
        <v>13.314172084704142</v>
      </c>
      <c r="M95" s="63">
        <f t="shared" si="25"/>
        <v>12.88903615281515</v>
      </c>
      <c r="N95" s="63">
        <f t="shared" si="25"/>
        <v>12.467044709174935</v>
      </c>
      <c r="O95" s="63">
        <f t="shared" si="25"/>
        <v>12.047735562205666</v>
      </c>
      <c r="P95" s="63">
        <f t="shared" si="25"/>
        <v>11.630699989262073</v>
      </c>
      <c r="Q95" s="63">
        <f t="shared" si="25"/>
        <v>11.215586027553851</v>
      </c>
      <c r="R95" s="63" t="str">
        <f t="shared" si="25"/>
        <v>*</v>
      </c>
      <c r="S95" s="63" t="str">
        <f t="shared" si="25"/>
        <v>*</v>
      </c>
      <c r="T95" s="63" t="str">
        <f t="shared" si="25"/>
        <v>*</v>
      </c>
      <c r="U95" s="63" t="str">
        <f t="shared" si="25"/>
        <v>*</v>
      </c>
      <c r="V95" s="63" t="str">
        <f t="shared" si="25"/>
        <v>*</v>
      </c>
      <c r="W95" s="63" t="str">
        <f t="shared" si="25"/>
        <v>*</v>
      </c>
      <c r="X95" s="63" t="str">
        <f t="shared" si="25"/>
        <v>*</v>
      </c>
      <c r="Y95" s="63" t="str">
        <f t="shared" si="25"/>
        <v>*</v>
      </c>
      <c r="Z95" s="63" t="str">
        <f t="shared" si="25"/>
        <v>*</v>
      </c>
      <c r="AA95" s="63" t="str">
        <f t="shared" si="25"/>
        <v>*</v>
      </c>
      <c r="AB95" s="63" t="str">
        <f t="shared" si="25"/>
        <v>*</v>
      </c>
      <c r="AC95" s="63" t="str">
        <f t="shared" si="25"/>
        <v>*</v>
      </c>
      <c r="AD95" s="63" t="str">
        <f t="shared" si="25"/>
        <v>*</v>
      </c>
      <c r="AE95" s="63" t="str">
        <f t="shared" si="25"/>
        <v>*</v>
      </c>
      <c r="AF95" s="63" t="str">
        <f t="shared" si="25"/>
        <v>*</v>
      </c>
      <c r="AG95" s="63" t="str">
        <f t="shared" si="25"/>
        <v>*</v>
      </c>
      <c r="AH95" s="63" t="str">
        <f t="shared" si="25"/>
        <v>*</v>
      </c>
      <c r="AI95" s="63" t="str">
        <f t="shared" si="25"/>
        <v>*</v>
      </c>
      <c r="AJ95" s="63" t="str">
        <f t="shared" si="25"/>
        <v>*</v>
      </c>
      <c r="AK95" s="63" t="str">
        <f t="shared" si="25"/>
        <v>*</v>
      </c>
      <c r="AL95" s="63" t="str">
        <f t="shared" si="25"/>
        <v>*</v>
      </c>
      <c r="AM95" s="63" t="str">
        <f t="shared" si="25"/>
        <v>*</v>
      </c>
      <c r="AN95" s="63" t="str">
        <f t="shared" si="25"/>
        <v>*</v>
      </c>
      <c r="AO95" s="63" t="str">
        <f t="shared" si="25"/>
        <v>*</v>
      </c>
      <c r="AP95" s="63" t="str">
        <f t="shared" si="25"/>
        <v>*</v>
      </c>
      <c r="AQ95" s="63" t="str">
        <f t="shared" si="25"/>
        <v>*</v>
      </c>
      <c r="AR95" s="63" t="str">
        <f t="shared" si="25"/>
        <v>*</v>
      </c>
      <c r="AS95" s="63" t="str">
        <f t="shared" si="25"/>
        <v>*</v>
      </c>
      <c r="AT95" s="63" t="str">
        <f t="shared" si="25"/>
        <v>*</v>
      </c>
      <c r="AU95" s="63" t="str">
        <f t="shared" si="25"/>
        <v>*</v>
      </c>
      <c r="AV95" s="63" t="str">
        <f t="shared" si="25"/>
        <v>*</v>
      </c>
      <c r="AW95" s="63" t="str">
        <f t="shared" si="25"/>
        <v>*</v>
      </c>
      <c r="AX95" s="63" t="str">
        <f t="shared" si="25"/>
        <v>*</v>
      </c>
      <c r="AY95" s="63" t="str">
        <f t="shared" si="25"/>
        <v>*</v>
      </c>
      <c r="AZ95" s="63" t="str">
        <f t="shared" si="25"/>
        <v>*</v>
      </c>
    </row>
    <row r="96" spans="1:52" x14ac:dyDescent="0.25">
      <c r="B96" s="71">
        <f t="shared" si="24"/>
        <v>0.95</v>
      </c>
      <c r="C96" s="63" t="e">
        <f t="shared" si="25"/>
        <v>#N/A</v>
      </c>
      <c r="D96" s="63" t="e">
        <f t="shared" si="25"/>
        <v>#N/A</v>
      </c>
      <c r="E96" s="63" t="e">
        <f t="shared" si="25"/>
        <v>#N/A</v>
      </c>
      <c r="F96" s="63" t="e">
        <f t="shared" si="25"/>
        <v>#N/A</v>
      </c>
      <c r="G96" s="63" t="e">
        <f t="shared" si="25"/>
        <v>#N/A</v>
      </c>
      <c r="H96" s="63" t="e">
        <f t="shared" ref="H96:AZ97" si="26">IF(H$64&lt;&gt;"*", NA(), IF(H$65&lt;&gt;"*", H76/H$62, "*"))</f>
        <v>#N/A</v>
      </c>
      <c r="I96" s="63" t="e">
        <f t="shared" si="26"/>
        <v>#N/A</v>
      </c>
      <c r="J96" s="63" t="e">
        <f t="shared" si="26"/>
        <v>#N/A</v>
      </c>
      <c r="K96" s="63" t="e">
        <f t="shared" si="26"/>
        <v>#N/A</v>
      </c>
      <c r="L96" s="63">
        <f t="shared" si="26"/>
        <v>14.119960525693429</v>
      </c>
      <c r="M96" s="63">
        <f t="shared" si="26"/>
        <v>13.73585195451691</v>
      </c>
      <c r="N96" s="63">
        <f t="shared" si="26"/>
        <v>13.360120728538774</v>
      </c>
      <c r="O96" s="63">
        <f t="shared" si="26"/>
        <v>12.991535506412333</v>
      </c>
      <c r="P96" s="63">
        <f t="shared" si="26"/>
        <v>12.629007395313696</v>
      </c>
      <c r="Q96" s="63">
        <f t="shared" si="26"/>
        <v>12.271598718406421</v>
      </c>
      <c r="R96" s="63" t="str">
        <f t="shared" si="26"/>
        <v>*</v>
      </c>
      <c r="S96" s="63" t="str">
        <f t="shared" si="26"/>
        <v>*</v>
      </c>
      <c r="T96" s="63" t="str">
        <f t="shared" si="26"/>
        <v>*</v>
      </c>
      <c r="U96" s="63" t="str">
        <f t="shared" si="26"/>
        <v>*</v>
      </c>
      <c r="V96" s="63" t="str">
        <f t="shared" si="26"/>
        <v>*</v>
      </c>
      <c r="W96" s="63" t="str">
        <f t="shared" si="26"/>
        <v>*</v>
      </c>
      <c r="X96" s="63" t="str">
        <f t="shared" si="26"/>
        <v>*</v>
      </c>
      <c r="Y96" s="63" t="str">
        <f t="shared" si="26"/>
        <v>*</v>
      </c>
      <c r="Z96" s="63" t="str">
        <f t="shared" si="26"/>
        <v>*</v>
      </c>
      <c r="AA96" s="63" t="str">
        <f t="shared" si="26"/>
        <v>*</v>
      </c>
      <c r="AB96" s="63" t="str">
        <f t="shared" si="26"/>
        <v>*</v>
      </c>
      <c r="AC96" s="63" t="str">
        <f t="shared" si="26"/>
        <v>*</v>
      </c>
      <c r="AD96" s="63" t="str">
        <f t="shared" si="26"/>
        <v>*</v>
      </c>
      <c r="AE96" s="63" t="str">
        <f t="shared" si="26"/>
        <v>*</v>
      </c>
      <c r="AF96" s="63" t="str">
        <f t="shared" si="26"/>
        <v>*</v>
      </c>
      <c r="AG96" s="63" t="str">
        <f t="shared" si="26"/>
        <v>*</v>
      </c>
      <c r="AH96" s="63" t="str">
        <f t="shared" si="26"/>
        <v>*</v>
      </c>
      <c r="AI96" s="63" t="str">
        <f t="shared" si="26"/>
        <v>*</v>
      </c>
      <c r="AJ96" s="63" t="str">
        <f t="shared" si="26"/>
        <v>*</v>
      </c>
      <c r="AK96" s="63" t="str">
        <f t="shared" si="26"/>
        <v>*</v>
      </c>
      <c r="AL96" s="63" t="str">
        <f t="shared" si="26"/>
        <v>*</v>
      </c>
      <c r="AM96" s="63" t="str">
        <f t="shared" si="26"/>
        <v>*</v>
      </c>
      <c r="AN96" s="63" t="str">
        <f t="shared" si="26"/>
        <v>*</v>
      </c>
      <c r="AO96" s="63" t="str">
        <f t="shared" si="26"/>
        <v>*</v>
      </c>
      <c r="AP96" s="63" t="str">
        <f t="shared" si="26"/>
        <v>*</v>
      </c>
      <c r="AQ96" s="63" t="str">
        <f t="shared" si="26"/>
        <v>*</v>
      </c>
      <c r="AR96" s="63" t="str">
        <f t="shared" si="26"/>
        <v>*</v>
      </c>
      <c r="AS96" s="63" t="str">
        <f t="shared" si="26"/>
        <v>*</v>
      </c>
      <c r="AT96" s="63" t="str">
        <f t="shared" si="26"/>
        <v>*</v>
      </c>
      <c r="AU96" s="63" t="str">
        <f t="shared" si="26"/>
        <v>*</v>
      </c>
      <c r="AV96" s="63" t="str">
        <f t="shared" si="26"/>
        <v>*</v>
      </c>
      <c r="AW96" s="63" t="str">
        <f t="shared" si="26"/>
        <v>*</v>
      </c>
      <c r="AX96" s="63" t="str">
        <f t="shared" si="26"/>
        <v>*</v>
      </c>
      <c r="AY96" s="63" t="str">
        <f t="shared" si="26"/>
        <v>*</v>
      </c>
      <c r="AZ96" s="63" t="str">
        <f t="shared" si="26"/>
        <v>*</v>
      </c>
    </row>
    <row r="97" spans="1:52" x14ac:dyDescent="0.25">
      <c r="B97" s="71">
        <f t="shared" si="24"/>
        <v>0.97499999999999998</v>
      </c>
      <c r="C97" s="63" t="e">
        <f t="shared" ref="C97:AH97" si="27">IF(C$64&lt;&gt;"*", NA(), IF(C$65&lt;&gt;"*", C77/C$62, "*"))</f>
        <v>#N/A</v>
      </c>
      <c r="D97" s="63" t="e">
        <f t="shared" si="27"/>
        <v>#N/A</v>
      </c>
      <c r="E97" s="63" t="e">
        <f t="shared" si="27"/>
        <v>#N/A</v>
      </c>
      <c r="F97" s="63" t="e">
        <f t="shared" si="27"/>
        <v>#N/A</v>
      </c>
      <c r="G97" s="63" t="e">
        <f t="shared" si="27"/>
        <v>#N/A</v>
      </c>
      <c r="H97" s="63" t="e">
        <f t="shared" si="27"/>
        <v>#N/A</v>
      </c>
      <c r="I97" s="63" t="e">
        <f t="shared" si="27"/>
        <v>#N/A</v>
      </c>
      <c r="J97" s="63" t="e">
        <f t="shared" si="27"/>
        <v>#N/A</v>
      </c>
      <c r="K97" s="63" t="e">
        <f t="shared" si="27"/>
        <v>#N/A</v>
      </c>
      <c r="L97" s="63">
        <f t="shared" si="27"/>
        <v>14.440009167112498</v>
      </c>
      <c r="M97" s="63">
        <f t="shared" si="27"/>
        <v>14.072196127602973</v>
      </c>
      <c r="N97" s="63">
        <f t="shared" si="27"/>
        <v>13.714838855706779</v>
      </c>
      <c r="O97" s="63">
        <f t="shared" si="27"/>
        <v>13.366400513837714</v>
      </c>
      <c r="P97" s="63">
        <f t="shared" si="27"/>
        <v>13.025522054463126</v>
      </c>
      <c r="Q97" s="63">
        <f t="shared" si="27"/>
        <v>12.691033162779588</v>
      </c>
      <c r="R97" s="63" t="str">
        <f t="shared" si="27"/>
        <v>*</v>
      </c>
      <c r="S97" s="63" t="str">
        <f t="shared" si="27"/>
        <v>*</v>
      </c>
      <c r="T97" s="63" t="str">
        <f t="shared" si="27"/>
        <v>*</v>
      </c>
      <c r="U97" s="63" t="str">
        <f t="shared" si="27"/>
        <v>*</v>
      </c>
      <c r="V97" s="63" t="str">
        <f t="shared" si="27"/>
        <v>*</v>
      </c>
      <c r="W97" s="63" t="str">
        <f t="shared" si="27"/>
        <v>*</v>
      </c>
      <c r="X97" s="63" t="str">
        <f t="shared" si="27"/>
        <v>*</v>
      </c>
      <c r="Y97" s="63" t="str">
        <f t="shared" si="27"/>
        <v>*</v>
      </c>
      <c r="Z97" s="63" t="str">
        <f t="shared" si="27"/>
        <v>*</v>
      </c>
      <c r="AA97" s="63" t="str">
        <f t="shared" si="27"/>
        <v>*</v>
      </c>
      <c r="AB97" s="63" t="str">
        <f t="shared" si="27"/>
        <v>*</v>
      </c>
      <c r="AC97" s="63" t="str">
        <f t="shared" si="27"/>
        <v>*</v>
      </c>
      <c r="AD97" s="63" t="str">
        <f t="shared" si="27"/>
        <v>*</v>
      </c>
      <c r="AE97" s="63" t="str">
        <f t="shared" si="27"/>
        <v>*</v>
      </c>
      <c r="AF97" s="63" t="str">
        <f t="shared" si="27"/>
        <v>*</v>
      </c>
      <c r="AG97" s="63" t="str">
        <f t="shared" si="27"/>
        <v>*</v>
      </c>
      <c r="AH97" s="63" t="str">
        <f t="shared" si="27"/>
        <v>*</v>
      </c>
      <c r="AI97" s="63" t="str">
        <f t="shared" si="26"/>
        <v>*</v>
      </c>
      <c r="AJ97" s="63" t="str">
        <f t="shared" si="26"/>
        <v>*</v>
      </c>
      <c r="AK97" s="63" t="str">
        <f t="shared" si="26"/>
        <v>*</v>
      </c>
      <c r="AL97" s="63" t="str">
        <f t="shared" si="26"/>
        <v>*</v>
      </c>
      <c r="AM97" s="63" t="str">
        <f t="shared" si="26"/>
        <v>*</v>
      </c>
      <c r="AN97" s="63" t="str">
        <f t="shared" si="26"/>
        <v>*</v>
      </c>
      <c r="AO97" s="63" t="str">
        <f t="shared" si="26"/>
        <v>*</v>
      </c>
      <c r="AP97" s="63" t="str">
        <f t="shared" si="26"/>
        <v>*</v>
      </c>
      <c r="AQ97" s="63" t="str">
        <f t="shared" si="26"/>
        <v>*</v>
      </c>
      <c r="AR97" s="63" t="str">
        <f t="shared" si="26"/>
        <v>*</v>
      </c>
      <c r="AS97" s="63" t="str">
        <f t="shared" si="26"/>
        <v>*</v>
      </c>
      <c r="AT97" s="63" t="str">
        <f t="shared" si="26"/>
        <v>*</v>
      </c>
      <c r="AU97" s="63" t="str">
        <f t="shared" si="26"/>
        <v>*</v>
      </c>
      <c r="AV97" s="63" t="str">
        <f t="shared" si="26"/>
        <v>*</v>
      </c>
      <c r="AW97" s="63" t="str">
        <f t="shared" si="26"/>
        <v>*</v>
      </c>
      <c r="AX97" s="63" t="str">
        <f t="shared" si="26"/>
        <v>*</v>
      </c>
      <c r="AY97" s="63" t="str">
        <f t="shared" si="26"/>
        <v>*</v>
      </c>
      <c r="AZ97" s="63" t="str">
        <f t="shared" si="26"/>
        <v>*</v>
      </c>
    </row>
    <row r="98" spans="1:52" x14ac:dyDescent="0.25">
      <c r="B98" s="67"/>
      <c r="C98" s="63"/>
      <c r="D98" s="63"/>
      <c r="E98" s="63"/>
      <c r="F98" s="63"/>
      <c r="G98" s="63"/>
      <c r="H98" s="63"/>
      <c r="I98" s="63"/>
      <c r="J98" s="63"/>
      <c r="K98" s="63"/>
      <c r="L98" s="63"/>
      <c r="M98" s="63"/>
      <c r="N98" s="63"/>
      <c r="O98" s="63"/>
      <c r="P98" s="63"/>
      <c r="Q98" s="63"/>
      <c r="R98" s="63"/>
      <c r="S98" s="63"/>
      <c r="T98" s="63"/>
      <c r="U98" s="63"/>
      <c r="V98" s="63"/>
      <c r="W98" s="63"/>
      <c r="X98" s="63"/>
      <c r="Y98" s="63"/>
      <c r="Z98" s="63"/>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row>
    <row r="99" spans="1:52" x14ac:dyDescent="0.25">
      <c r="A99" s="26" t="s">
        <v>29</v>
      </c>
      <c r="B99" s="59"/>
      <c r="C99" s="61"/>
      <c r="D99" s="61"/>
      <c r="E99" s="61"/>
      <c r="F99" s="61"/>
      <c r="G99" s="61"/>
      <c r="H99" s="61"/>
      <c r="I99" s="61"/>
      <c r="J99" s="61"/>
      <c r="K99" s="61"/>
      <c r="L99" s="61"/>
      <c r="M99" s="61"/>
      <c r="N99" s="61"/>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row>
    <row r="100" spans="1:52" x14ac:dyDescent="0.25">
      <c r="A100" s="26"/>
      <c r="B100" s="68">
        <v>0.1</v>
      </c>
      <c r="C100" s="63" t="e">
        <f t="shared" ref="C100:I100" si="28">IF(C$64&lt;&gt;"*", NA(), IF(C$65&lt;&gt;"*", C$80/C$62, NA()))</f>
        <v>#N/A</v>
      </c>
      <c r="D100" s="63" t="e">
        <f t="shared" si="28"/>
        <v>#N/A</v>
      </c>
      <c r="E100" s="63" t="e">
        <f t="shared" si="28"/>
        <v>#N/A</v>
      </c>
      <c r="F100" s="63" t="e">
        <f t="shared" si="28"/>
        <v>#N/A</v>
      </c>
      <c r="G100" s="63" t="e">
        <f t="shared" si="28"/>
        <v>#N/A</v>
      </c>
      <c r="H100" s="63" t="e">
        <f t="shared" si="28"/>
        <v>#N/A</v>
      </c>
      <c r="I100" s="63" t="e">
        <f t="shared" si="28"/>
        <v>#N/A</v>
      </c>
      <c r="J100" s="63" t="e">
        <f>IF(J$64&lt;&gt;"*", NA(), IF(J$65&lt;&gt;"*", J$80/J$62, NA()))</f>
        <v>#N/A</v>
      </c>
      <c r="K100" s="63" t="e">
        <f t="shared" ref="K100:AZ100" si="29">IF(K$64&lt;&gt;"*", NA(), IF(K$65&lt;&gt;"*", K$80/K$62, NA()))</f>
        <v>#N/A</v>
      </c>
      <c r="L100" s="63">
        <f t="shared" si="29"/>
        <v>11.866558548125466</v>
      </c>
      <c r="M100" s="63">
        <f t="shared" si="29"/>
        <v>11.367716219226665</v>
      </c>
      <c r="N100" s="63">
        <f t="shared" si="29"/>
        <v>10.862617456237864</v>
      </c>
      <c r="O100" s="63">
        <f t="shared" si="29"/>
        <v>10.352181859079352</v>
      </c>
      <c r="P100" s="63">
        <f t="shared" si="29"/>
        <v>9.8372226431576699</v>
      </c>
      <c r="Q100" s="63">
        <f t="shared" si="29"/>
        <v>9.3184400915805963</v>
      </c>
      <c r="R100" s="63" t="e">
        <f t="shared" si="29"/>
        <v>#N/A</v>
      </c>
      <c r="S100" s="63" t="e">
        <f t="shared" si="29"/>
        <v>#N/A</v>
      </c>
      <c r="T100" s="63" t="e">
        <f t="shared" si="29"/>
        <v>#N/A</v>
      </c>
      <c r="U100" s="63" t="e">
        <f t="shared" si="29"/>
        <v>#N/A</v>
      </c>
      <c r="V100" s="63" t="e">
        <f t="shared" si="29"/>
        <v>#N/A</v>
      </c>
      <c r="W100" s="63" t="e">
        <f t="shared" si="29"/>
        <v>#N/A</v>
      </c>
      <c r="X100" s="63" t="e">
        <f t="shared" si="29"/>
        <v>#N/A</v>
      </c>
      <c r="Y100" s="63" t="e">
        <f t="shared" si="29"/>
        <v>#N/A</v>
      </c>
      <c r="Z100" s="63" t="e">
        <f t="shared" si="29"/>
        <v>#N/A</v>
      </c>
      <c r="AA100" s="63" t="e">
        <f t="shared" si="29"/>
        <v>#N/A</v>
      </c>
      <c r="AB100" s="63" t="e">
        <f t="shared" si="29"/>
        <v>#N/A</v>
      </c>
      <c r="AC100" s="63" t="e">
        <f t="shared" si="29"/>
        <v>#N/A</v>
      </c>
      <c r="AD100" s="63" t="e">
        <f t="shared" si="29"/>
        <v>#N/A</v>
      </c>
      <c r="AE100" s="63" t="e">
        <f t="shared" si="29"/>
        <v>#N/A</v>
      </c>
      <c r="AF100" s="63" t="e">
        <f t="shared" si="29"/>
        <v>#N/A</v>
      </c>
      <c r="AG100" s="63" t="e">
        <f t="shared" si="29"/>
        <v>#N/A</v>
      </c>
      <c r="AH100" s="63" t="e">
        <f t="shared" si="29"/>
        <v>#N/A</v>
      </c>
      <c r="AI100" s="63" t="e">
        <f t="shared" si="29"/>
        <v>#N/A</v>
      </c>
      <c r="AJ100" s="63" t="e">
        <f t="shared" si="29"/>
        <v>#N/A</v>
      </c>
      <c r="AK100" s="63" t="e">
        <f t="shared" si="29"/>
        <v>#N/A</v>
      </c>
      <c r="AL100" s="63" t="e">
        <f t="shared" si="29"/>
        <v>#N/A</v>
      </c>
      <c r="AM100" s="63" t="e">
        <f t="shared" si="29"/>
        <v>#N/A</v>
      </c>
      <c r="AN100" s="63" t="e">
        <f t="shared" si="29"/>
        <v>#N/A</v>
      </c>
      <c r="AO100" s="63" t="e">
        <f t="shared" si="29"/>
        <v>#N/A</v>
      </c>
      <c r="AP100" s="63" t="e">
        <f t="shared" si="29"/>
        <v>#N/A</v>
      </c>
      <c r="AQ100" s="63" t="e">
        <f t="shared" si="29"/>
        <v>#N/A</v>
      </c>
      <c r="AR100" s="63" t="e">
        <f t="shared" si="29"/>
        <v>#N/A</v>
      </c>
      <c r="AS100" s="63" t="e">
        <f t="shared" si="29"/>
        <v>#N/A</v>
      </c>
      <c r="AT100" s="63" t="e">
        <f t="shared" si="29"/>
        <v>#N/A</v>
      </c>
      <c r="AU100" s="63" t="e">
        <f t="shared" si="29"/>
        <v>#N/A</v>
      </c>
      <c r="AV100" s="63" t="e">
        <f t="shared" si="29"/>
        <v>#N/A</v>
      </c>
      <c r="AW100" s="63" t="e">
        <f t="shared" si="29"/>
        <v>#N/A</v>
      </c>
      <c r="AX100" s="63" t="e">
        <f t="shared" si="29"/>
        <v>#N/A</v>
      </c>
      <c r="AY100" s="63" t="e">
        <f t="shared" si="29"/>
        <v>#N/A</v>
      </c>
      <c r="AZ100" s="63" t="e">
        <f t="shared" si="29"/>
        <v>#N/A</v>
      </c>
    </row>
    <row r="101" spans="1:52" x14ac:dyDescent="0.25">
      <c r="B101" s="68">
        <f>$B81</f>
        <v>0.25</v>
      </c>
      <c r="C101" s="63" t="e">
        <f t="shared" ref="C101:AZ101" si="30">IF(C$64&lt;&gt;"*", NA(), IF(C$65&lt;&gt;"*", C$81/C$62, NA()))</f>
        <v>#N/A</v>
      </c>
      <c r="D101" s="63" t="e">
        <f t="shared" si="30"/>
        <v>#N/A</v>
      </c>
      <c r="E101" s="63" t="e">
        <f t="shared" si="30"/>
        <v>#N/A</v>
      </c>
      <c r="F101" s="63" t="e">
        <f t="shared" si="30"/>
        <v>#N/A</v>
      </c>
      <c r="G101" s="63" t="e">
        <f t="shared" si="30"/>
        <v>#N/A</v>
      </c>
      <c r="H101" s="63" t="e">
        <f t="shared" si="30"/>
        <v>#N/A</v>
      </c>
      <c r="I101" s="63" t="e">
        <f t="shared" si="30"/>
        <v>#N/A</v>
      </c>
      <c r="J101" s="63" t="e">
        <f t="shared" si="30"/>
        <v>#N/A</v>
      </c>
      <c r="K101" s="63" t="e">
        <f t="shared" si="30"/>
        <v>#N/A</v>
      </c>
      <c r="L101" s="63">
        <f t="shared" si="30"/>
        <v>12.34575566972487</v>
      </c>
      <c r="M101" s="63">
        <f t="shared" si="30"/>
        <v>11.871312044207938</v>
      </c>
      <c r="N101" s="63">
        <f t="shared" si="30"/>
        <v>11.393723930442418</v>
      </c>
      <c r="O101" s="63">
        <f t="shared" si="30"/>
        <v>10.91345352000595</v>
      </c>
      <c r="P101" s="63">
        <f t="shared" si="30"/>
        <v>10.430909535543439</v>
      </c>
      <c r="Q101" s="63">
        <f t="shared" si="30"/>
        <v>9.9464439398459241</v>
      </c>
      <c r="R101" s="63" t="e">
        <f t="shared" si="30"/>
        <v>#N/A</v>
      </c>
      <c r="S101" s="63" t="e">
        <f t="shared" si="30"/>
        <v>#N/A</v>
      </c>
      <c r="T101" s="63" t="e">
        <f t="shared" si="30"/>
        <v>#N/A</v>
      </c>
      <c r="U101" s="63" t="e">
        <f t="shared" si="30"/>
        <v>#N/A</v>
      </c>
      <c r="V101" s="63" t="e">
        <f t="shared" si="30"/>
        <v>#N/A</v>
      </c>
      <c r="W101" s="63" t="e">
        <f t="shared" si="30"/>
        <v>#N/A</v>
      </c>
      <c r="X101" s="63" t="e">
        <f t="shared" si="30"/>
        <v>#N/A</v>
      </c>
      <c r="Y101" s="63" t="e">
        <f t="shared" si="30"/>
        <v>#N/A</v>
      </c>
      <c r="Z101" s="63" t="e">
        <f t="shared" si="30"/>
        <v>#N/A</v>
      </c>
      <c r="AA101" s="63" t="e">
        <f t="shared" si="30"/>
        <v>#N/A</v>
      </c>
      <c r="AB101" s="63" t="e">
        <f t="shared" si="30"/>
        <v>#N/A</v>
      </c>
      <c r="AC101" s="63" t="e">
        <f t="shared" si="30"/>
        <v>#N/A</v>
      </c>
      <c r="AD101" s="63" t="e">
        <f t="shared" si="30"/>
        <v>#N/A</v>
      </c>
      <c r="AE101" s="63" t="e">
        <f t="shared" si="30"/>
        <v>#N/A</v>
      </c>
      <c r="AF101" s="63" t="e">
        <f t="shared" si="30"/>
        <v>#N/A</v>
      </c>
      <c r="AG101" s="63" t="e">
        <f t="shared" si="30"/>
        <v>#N/A</v>
      </c>
      <c r="AH101" s="63" t="e">
        <f t="shared" si="30"/>
        <v>#N/A</v>
      </c>
      <c r="AI101" s="63" t="e">
        <f t="shared" si="30"/>
        <v>#N/A</v>
      </c>
      <c r="AJ101" s="63" t="e">
        <f t="shared" si="30"/>
        <v>#N/A</v>
      </c>
      <c r="AK101" s="63" t="e">
        <f t="shared" si="30"/>
        <v>#N/A</v>
      </c>
      <c r="AL101" s="63" t="e">
        <f t="shared" si="30"/>
        <v>#N/A</v>
      </c>
      <c r="AM101" s="63" t="e">
        <f t="shared" si="30"/>
        <v>#N/A</v>
      </c>
      <c r="AN101" s="63" t="e">
        <f t="shared" si="30"/>
        <v>#N/A</v>
      </c>
      <c r="AO101" s="63" t="e">
        <f t="shared" si="30"/>
        <v>#N/A</v>
      </c>
      <c r="AP101" s="63" t="e">
        <f t="shared" si="30"/>
        <v>#N/A</v>
      </c>
      <c r="AQ101" s="63" t="e">
        <f t="shared" si="30"/>
        <v>#N/A</v>
      </c>
      <c r="AR101" s="63" t="e">
        <f t="shared" si="30"/>
        <v>#N/A</v>
      </c>
      <c r="AS101" s="63" t="e">
        <f t="shared" si="30"/>
        <v>#N/A</v>
      </c>
      <c r="AT101" s="63" t="e">
        <f t="shared" si="30"/>
        <v>#N/A</v>
      </c>
      <c r="AU101" s="63" t="e">
        <f t="shared" si="30"/>
        <v>#N/A</v>
      </c>
      <c r="AV101" s="63" t="e">
        <f t="shared" si="30"/>
        <v>#N/A</v>
      </c>
      <c r="AW101" s="63" t="e">
        <f t="shared" si="30"/>
        <v>#N/A</v>
      </c>
      <c r="AX101" s="63" t="e">
        <f t="shared" si="30"/>
        <v>#N/A</v>
      </c>
      <c r="AY101" s="63" t="e">
        <f t="shared" si="30"/>
        <v>#N/A</v>
      </c>
      <c r="AZ101" s="63" t="e">
        <f t="shared" si="30"/>
        <v>#N/A</v>
      </c>
    </row>
    <row r="102" spans="1:52" x14ac:dyDescent="0.25">
      <c r="B102" s="68">
        <f>$B82</f>
        <v>0.33</v>
      </c>
      <c r="C102" s="63" t="e">
        <f t="shared" ref="C102:AZ102" si="31">IF(C$64&lt;&gt;"*", NA(), IF(C$65&lt;&gt;"*", C$82/C$62, NA()))</f>
        <v>#N/A</v>
      </c>
      <c r="D102" s="63" t="e">
        <f t="shared" si="31"/>
        <v>#N/A</v>
      </c>
      <c r="E102" s="63" t="e">
        <f t="shared" si="31"/>
        <v>#N/A</v>
      </c>
      <c r="F102" s="63" t="e">
        <f t="shared" si="31"/>
        <v>#N/A</v>
      </c>
      <c r="G102" s="63" t="e">
        <f t="shared" si="31"/>
        <v>#N/A</v>
      </c>
      <c r="H102" s="63" t="e">
        <f t="shared" si="31"/>
        <v>#N/A</v>
      </c>
      <c r="I102" s="63" t="e">
        <f t="shared" si="31"/>
        <v>#N/A</v>
      </c>
      <c r="J102" s="63" t="e">
        <f t="shared" si="31"/>
        <v>#N/A</v>
      </c>
      <c r="K102" s="63" t="e">
        <f t="shared" si="31"/>
        <v>#N/A</v>
      </c>
      <c r="L102" s="63">
        <f t="shared" si="31"/>
        <v>12.517289987890038</v>
      </c>
      <c r="M102" s="63">
        <f t="shared" si="31"/>
        <v>12.051580168900898</v>
      </c>
      <c r="N102" s="63">
        <f t="shared" si="31"/>
        <v>11.583839819748498</v>
      </c>
      <c r="O102" s="63">
        <f t="shared" si="31"/>
        <v>11.114367397245307</v>
      </c>
      <c r="P102" s="63">
        <f t="shared" si="31"/>
        <v>10.643426831033635</v>
      </c>
      <c r="Q102" s="63">
        <f t="shared" si="31"/>
        <v>10.171245398497737</v>
      </c>
      <c r="R102" s="63" t="e">
        <f t="shared" si="31"/>
        <v>#N/A</v>
      </c>
      <c r="S102" s="63" t="e">
        <f t="shared" si="31"/>
        <v>#N/A</v>
      </c>
      <c r="T102" s="63" t="e">
        <f t="shared" si="31"/>
        <v>#N/A</v>
      </c>
      <c r="U102" s="63" t="e">
        <f t="shared" si="31"/>
        <v>#N/A</v>
      </c>
      <c r="V102" s="63" t="e">
        <f t="shared" si="31"/>
        <v>#N/A</v>
      </c>
      <c r="W102" s="63" t="e">
        <f t="shared" si="31"/>
        <v>#N/A</v>
      </c>
      <c r="X102" s="63" t="e">
        <f t="shared" si="31"/>
        <v>#N/A</v>
      </c>
      <c r="Y102" s="63" t="e">
        <f t="shared" si="31"/>
        <v>#N/A</v>
      </c>
      <c r="Z102" s="63" t="e">
        <f t="shared" si="31"/>
        <v>#N/A</v>
      </c>
      <c r="AA102" s="63" t="e">
        <f t="shared" si="31"/>
        <v>#N/A</v>
      </c>
      <c r="AB102" s="63" t="e">
        <f t="shared" si="31"/>
        <v>#N/A</v>
      </c>
      <c r="AC102" s="63" t="e">
        <f t="shared" si="31"/>
        <v>#N/A</v>
      </c>
      <c r="AD102" s="63" t="e">
        <f t="shared" si="31"/>
        <v>#N/A</v>
      </c>
      <c r="AE102" s="63" t="e">
        <f t="shared" si="31"/>
        <v>#N/A</v>
      </c>
      <c r="AF102" s="63" t="e">
        <f t="shared" si="31"/>
        <v>#N/A</v>
      </c>
      <c r="AG102" s="63" t="e">
        <f t="shared" si="31"/>
        <v>#N/A</v>
      </c>
      <c r="AH102" s="63" t="e">
        <f t="shared" si="31"/>
        <v>#N/A</v>
      </c>
      <c r="AI102" s="63" t="e">
        <f t="shared" si="31"/>
        <v>#N/A</v>
      </c>
      <c r="AJ102" s="63" t="e">
        <f t="shared" si="31"/>
        <v>#N/A</v>
      </c>
      <c r="AK102" s="63" t="e">
        <f t="shared" si="31"/>
        <v>#N/A</v>
      </c>
      <c r="AL102" s="63" t="e">
        <f t="shared" si="31"/>
        <v>#N/A</v>
      </c>
      <c r="AM102" s="63" t="e">
        <f t="shared" si="31"/>
        <v>#N/A</v>
      </c>
      <c r="AN102" s="63" t="e">
        <f t="shared" si="31"/>
        <v>#N/A</v>
      </c>
      <c r="AO102" s="63" t="e">
        <f t="shared" si="31"/>
        <v>#N/A</v>
      </c>
      <c r="AP102" s="63" t="e">
        <f t="shared" si="31"/>
        <v>#N/A</v>
      </c>
      <c r="AQ102" s="63" t="e">
        <f t="shared" si="31"/>
        <v>#N/A</v>
      </c>
      <c r="AR102" s="63" t="e">
        <f t="shared" si="31"/>
        <v>#N/A</v>
      </c>
      <c r="AS102" s="63" t="e">
        <f t="shared" si="31"/>
        <v>#N/A</v>
      </c>
      <c r="AT102" s="63" t="e">
        <f t="shared" si="31"/>
        <v>#N/A</v>
      </c>
      <c r="AU102" s="63" t="e">
        <f t="shared" si="31"/>
        <v>#N/A</v>
      </c>
      <c r="AV102" s="63" t="e">
        <f t="shared" si="31"/>
        <v>#N/A</v>
      </c>
      <c r="AW102" s="63" t="e">
        <f t="shared" si="31"/>
        <v>#N/A</v>
      </c>
      <c r="AX102" s="63" t="e">
        <f t="shared" si="31"/>
        <v>#N/A</v>
      </c>
      <c r="AY102" s="63" t="e">
        <f t="shared" si="31"/>
        <v>#N/A</v>
      </c>
      <c r="AZ102" s="63" t="e">
        <f t="shared" si="31"/>
        <v>#N/A</v>
      </c>
    </row>
    <row r="103" spans="1:52" x14ac:dyDescent="0.25">
      <c r="B103" s="73">
        <f>$B83</f>
        <v>0.5</v>
      </c>
      <c r="C103" s="66" t="e">
        <f t="shared" ref="C103:AZ103" si="32">IF(C$64&lt;&gt;"*", NA(), IF(C$65&lt;&gt;"*", C$83/C$62, NA()))</f>
        <v>#N/A</v>
      </c>
      <c r="D103" s="66" t="e">
        <f t="shared" si="32"/>
        <v>#N/A</v>
      </c>
      <c r="E103" s="66" t="e">
        <f t="shared" si="32"/>
        <v>#N/A</v>
      </c>
      <c r="F103" s="66" t="e">
        <f t="shared" si="32"/>
        <v>#N/A</v>
      </c>
      <c r="G103" s="66" t="e">
        <f t="shared" si="32"/>
        <v>#N/A</v>
      </c>
      <c r="H103" s="66" t="e">
        <f t="shared" si="32"/>
        <v>#N/A</v>
      </c>
      <c r="I103" s="66" t="e">
        <f t="shared" si="32"/>
        <v>#N/A</v>
      </c>
      <c r="J103" s="66" t="e">
        <f t="shared" si="32"/>
        <v>#N/A</v>
      </c>
      <c r="K103" s="66" t="e">
        <f t="shared" si="32"/>
        <v>#N/A</v>
      </c>
      <c r="L103" s="66">
        <f t="shared" si="32"/>
        <v>12.829963877214505</v>
      </c>
      <c r="M103" s="66">
        <f t="shared" si="32"/>
        <v>12.380174098511544</v>
      </c>
      <c r="N103" s="66">
        <f t="shared" si="32"/>
        <v>11.930384319808676</v>
      </c>
      <c r="O103" s="66">
        <f t="shared" si="32"/>
        <v>11.480594541105809</v>
      </c>
      <c r="P103" s="66">
        <f t="shared" si="32"/>
        <v>11.030804762402756</v>
      </c>
      <c r="Q103" s="66">
        <f t="shared" si="32"/>
        <v>10.581014983699887</v>
      </c>
      <c r="R103" s="66" t="e">
        <f t="shared" si="32"/>
        <v>#N/A</v>
      </c>
      <c r="S103" s="66" t="e">
        <f t="shared" si="32"/>
        <v>#N/A</v>
      </c>
      <c r="T103" s="66" t="e">
        <f t="shared" si="32"/>
        <v>#N/A</v>
      </c>
      <c r="U103" s="66" t="e">
        <f t="shared" si="32"/>
        <v>#N/A</v>
      </c>
      <c r="V103" s="66" t="e">
        <f t="shared" si="32"/>
        <v>#N/A</v>
      </c>
      <c r="W103" s="66" t="e">
        <f t="shared" si="32"/>
        <v>#N/A</v>
      </c>
      <c r="X103" s="66" t="e">
        <f t="shared" si="32"/>
        <v>#N/A</v>
      </c>
      <c r="Y103" s="66" t="e">
        <f t="shared" si="32"/>
        <v>#N/A</v>
      </c>
      <c r="Z103" s="66" t="e">
        <f t="shared" si="32"/>
        <v>#N/A</v>
      </c>
      <c r="AA103" s="66" t="e">
        <f t="shared" si="32"/>
        <v>#N/A</v>
      </c>
      <c r="AB103" s="66" t="e">
        <f t="shared" si="32"/>
        <v>#N/A</v>
      </c>
      <c r="AC103" s="66" t="e">
        <f t="shared" si="32"/>
        <v>#N/A</v>
      </c>
      <c r="AD103" s="66" t="e">
        <f t="shared" si="32"/>
        <v>#N/A</v>
      </c>
      <c r="AE103" s="66" t="e">
        <f t="shared" si="32"/>
        <v>#N/A</v>
      </c>
      <c r="AF103" s="66" t="e">
        <f t="shared" si="32"/>
        <v>#N/A</v>
      </c>
      <c r="AG103" s="66" t="e">
        <f t="shared" si="32"/>
        <v>#N/A</v>
      </c>
      <c r="AH103" s="66" t="e">
        <f t="shared" si="32"/>
        <v>#N/A</v>
      </c>
      <c r="AI103" s="66" t="e">
        <f t="shared" si="32"/>
        <v>#N/A</v>
      </c>
      <c r="AJ103" s="66" t="e">
        <f t="shared" si="32"/>
        <v>#N/A</v>
      </c>
      <c r="AK103" s="66" t="e">
        <f t="shared" si="32"/>
        <v>#N/A</v>
      </c>
      <c r="AL103" s="66" t="e">
        <f t="shared" si="32"/>
        <v>#N/A</v>
      </c>
      <c r="AM103" s="66" t="e">
        <f t="shared" si="32"/>
        <v>#N/A</v>
      </c>
      <c r="AN103" s="66" t="e">
        <f t="shared" si="32"/>
        <v>#N/A</v>
      </c>
      <c r="AO103" s="66" t="e">
        <f t="shared" si="32"/>
        <v>#N/A</v>
      </c>
      <c r="AP103" s="66" t="e">
        <f t="shared" si="32"/>
        <v>#N/A</v>
      </c>
      <c r="AQ103" s="66" t="e">
        <f t="shared" si="32"/>
        <v>#N/A</v>
      </c>
      <c r="AR103" s="66" t="e">
        <f t="shared" si="32"/>
        <v>#N/A</v>
      </c>
      <c r="AS103" s="66" t="e">
        <f t="shared" si="32"/>
        <v>#N/A</v>
      </c>
      <c r="AT103" s="66" t="e">
        <f t="shared" si="32"/>
        <v>#N/A</v>
      </c>
      <c r="AU103" s="66" t="e">
        <f t="shared" si="32"/>
        <v>#N/A</v>
      </c>
      <c r="AV103" s="66" t="e">
        <f t="shared" si="32"/>
        <v>#N/A</v>
      </c>
      <c r="AW103" s="66" t="e">
        <f t="shared" si="32"/>
        <v>#N/A</v>
      </c>
      <c r="AX103" s="66" t="e">
        <f t="shared" si="32"/>
        <v>#N/A</v>
      </c>
      <c r="AY103" s="66" t="e">
        <f t="shared" si="32"/>
        <v>#N/A</v>
      </c>
      <c r="AZ103" s="66" t="e">
        <f t="shared" si="32"/>
        <v>#N/A</v>
      </c>
    </row>
    <row r="104" spans="1:52" x14ac:dyDescent="0.25">
      <c r="B104" s="68">
        <f>$B84</f>
        <v>0.67</v>
      </c>
      <c r="C104" s="63" t="e">
        <f t="shared" ref="C104:AZ104" si="33">IF(C$64&lt;&gt;"*", NA(), IF(C$65&lt;&gt;"*", C$84/C$62, NA()))</f>
        <v>#N/A</v>
      </c>
      <c r="D104" s="63" t="e">
        <f t="shared" si="33"/>
        <v>#N/A</v>
      </c>
      <c r="E104" s="63" t="e">
        <f t="shared" si="33"/>
        <v>#N/A</v>
      </c>
      <c r="F104" s="63" t="e">
        <f t="shared" si="33"/>
        <v>#N/A</v>
      </c>
      <c r="G104" s="63" t="e">
        <f t="shared" si="33"/>
        <v>#N/A</v>
      </c>
      <c r="H104" s="63" t="e">
        <f t="shared" si="33"/>
        <v>#N/A</v>
      </c>
      <c r="I104" s="63" t="e">
        <f t="shared" si="33"/>
        <v>#N/A</v>
      </c>
      <c r="J104" s="63" t="e">
        <f t="shared" si="33"/>
        <v>#N/A</v>
      </c>
      <c r="K104" s="63" t="e">
        <f t="shared" si="33"/>
        <v>#N/A</v>
      </c>
      <c r="L104" s="63">
        <f t="shared" si="33"/>
        <v>13.142637766538973</v>
      </c>
      <c r="M104" s="63">
        <f t="shared" si="33"/>
        <v>12.70876802812219</v>
      </c>
      <c r="N104" s="63">
        <f t="shared" si="33"/>
        <v>12.276928819868855</v>
      </c>
      <c r="O104" s="63">
        <f t="shared" si="33"/>
        <v>11.84682168496631</v>
      </c>
      <c r="P104" s="63">
        <f t="shared" si="33"/>
        <v>11.418182693771879</v>
      </c>
      <c r="Q104" s="63">
        <f t="shared" si="33"/>
        <v>10.99078456890204</v>
      </c>
      <c r="R104" s="63" t="e">
        <f t="shared" si="33"/>
        <v>#N/A</v>
      </c>
      <c r="S104" s="63" t="e">
        <f t="shared" si="33"/>
        <v>#N/A</v>
      </c>
      <c r="T104" s="63" t="e">
        <f t="shared" si="33"/>
        <v>#N/A</v>
      </c>
      <c r="U104" s="63" t="e">
        <f t="shared" si="33"/>
        <v>#N/A</v>
      </c>
      <c r="V104" s="63" t="e">
        <f t="shared" si="33"/>
        <v>#N/A</v>
      </c>
      <c r="W104" s="63" t="e">
        <f t="shared" si="33"/>
        <v>#N/A</v>
      </c>
      <c r="X104" s="63" t="e">
        <f t="shared" si="33"/>
        <v>#N/A</v>
      </c>
      <c r="Y104" s="63" t="e">
        <f t="shared" si="33"/>
        <v>#N/A</v>
      </c>
      <c r="Z104" s="63" t="e">
        <f t="shared" si="33"/>
        <v>#N/A</v>
      </c>
      <c r="AA104" s="63" t="e">
        <f t="shared" si="33"/>
        <v>#N/A</v>
      </c>
      <c r="AB104" s="63" t="e">
        <f t="shared" si="33"/>
        <v>#N/A</v>
      </c>
      <c r="AC104" s="63" t="e">
        <f t="shared" si="33"/>
        <v>#N/A</v>
      </c>
      <c r="AD104" s="63" t="e">
        <f t="shared" si="33"/>
        <v>#N/A</v>
      </c>
      <c r="AE104" s="63" t="e">
        <f t="shared" si="33"/>
        <v>#N/A</v>
      </c>
      <c r="AF104" s="63" t="e">
        <f t="shared" si="33"/>
        <v>#N/A</v>
      </c>
      <c r="AG104" s="63" t="e">
        <f t="shared" si="33"/>
        <v>#N/A</v>
      </c>
      <c r="AH104" s="63" t="e">
        <f t="shared" si="33"/>
        <v>#N/A</v>
      </c>
      <c r="AI104" s="63" t="e">
        <f t="shared" si="33"/>
        <v>#N/A</v>
      </c>
      <c r="AJ104" s="63" t="e">
        <f t="shared" si="33"/>
        <v>#N/A</v>
      </c>
      <c r="AK104" s="63" t="e">
        <f t="shared" si="33"/>
        <v>#N/A</v>
      </c>
      <c r="AL104" s="63" t="e">
        <f t="shared" si="33"/>
        <v>#N/A</v>
      </c>
      <c r="AM104" s="63" t="e">
        <f t="shared" si="33"/>
        <v>#N/A</v>
      </c>
      <c r="AN104" s="63" t="e">
        <f t="shared" si="33"/>
        <v>#N/A</v>
      </c>
      <c r="AO104" s="63" t="e">
        <f t="shared" si="33"/>
        <v>#N/A</v>
      </c>
      <c r="AP104" s="63" t="e">
        <f t="shared" si="33"/>
        <v>#N/A</v>
      </c>
      <c r="AQ104" s="63" t="e">
        <f t="shared" si="33"/>
        <v>#N/A</v>
      </c>
      <c r="AR104" s="63" t="e">
        <f t="shared" si="33"/>
        <v>#N/A</v>
      </c>
      <c r="AS104" s="63" t="e">
        <f t="shared" si="33"/>
        <v>#N/A</v>
      </c>
      <c r="AT104" s="63" t="e">
        <f t="shared" si="33"/>
        <v>#N/A</v>
      </c>
      <c r="AU104" s="63" t="e">
        <f t="shared" si="33"/>
        <v>#N/A</v>
      </c>
      <c r="AV104" s="63" t="e">
        <f t="shared" si="33"/>
        <v>#N/A</v>
      </c>
      <c r="AW104" s="63" t="e">
        <f t="shared" si="33"/>
        <v>#N/A</v>
      </c>
      <c r="AX104" s="63" t="e">
        <f t="shared" si="33"/>
        <v>#N/A</v>
      </c>
      <c r="AY104" s="63" t="e">
        <f t="shared" si="33"/>
        <v>#N/A</v>
      </c>
      <c r="AZ104" s="63" t="e">
        <f t="shared" si="33"/>
        <v>#N/A</v>
      </c>
    </row>
    <row r="105" spans="1:52" x14ac:dyDescent="0.25">
      <c r="B105" s="68">
        <f>$B85</f>
        <v>0.75</v>
      </c>
      <c r="C105" s="63" t="e">
        <f t="shared" ref="C105:AZ105" si="34">IF(C$64&lt;&gt;"*", NA(), IF(C$65&lt;&gt;"*", C$85/C$62, NA()))</f>
        <v>#N/A</v>
      </c>
      <c r="D105" s="63" t="e">
        <f t="shared" si="34"/>
        <v>#N/A</v>
      </c>
      <c r="E105" s="63" t="e">
        <f t="shared" si="34"/>
        <v>#N/A</v>
      </c>
      <c r="F105" s="63" t="e">
        <f t="shared" si="34"/>
        <v>#N/A</v>
      </c>
      <c r="G105" s="63" t="e">
        <f t="shared" si="34"/>
        <v>#N/A</v>
      </c>
      <c r="H105" s="63" t="e">
        <f t="shared" si="34"/>
        <v>#N/A</v>
      </c>
      <c r="I105" s="63" t="e">
        <f t="shared" si="34"/>
        <v>#N/A</v>
      </c>
      <c r="J105" s="63" t="e">
        <f t="shared" si="34"/>
        <v>#N/A</v>
      </c>
      <c r="K105" s="63" t="e">
        <f t="shared" si="34"/>
        <v>#N/A</v>
      </c>
      <c r="L105" s="63">
        <f t="shared" si="34"/>
        <v>13.314172084704142</v>
      </c>
      <c r="M105" s="63">
        <f t="shared" si="34"/>
        <v>12.88903615281515</v>
      </c>
      <c r="N105" s="63">
        <f t="shared" si="34"/>
        <v>12.467044709174935</v>
      </c>
      <c r="O105" s="63">
        <f t="shared" si="34"/>
        <v>12.047735562205666</v>
      </c>
      <c r="P105" s="63">
        <f t="shared" si="34"/>
        <v>11.630699989262073</v>
      </c>
      <c r="Q105" s="63">
        <f t="shared" si="34"/>
        <v>11.215586027553851</v>
      </c>
      <c r="R105" s="63" t="e">
        <f t="shared" si="34"/>
        <v>#N/A</v>
      </c>
      <c r="S105" s="63" t="e">
        <f t="shared" si="34"/>
        <v>#N/A</v>
      </c>
      <c r="T105" s="63" t="e">
        <f t="shared" si="34"/>
        <v>#N/A</v>
      </c>
      <c r="U105" s="63" t="e">
        <f t="shared" si="34"/>
        <v>#N/A</v>
      </c>
      <c r="V105" s="63" t="e">
        <f t="shared" si="34"/>
        <v>#N/A</v>
      </c>
      <c r="W105" s="63" t="e">
        <f t="shared" si="34"/>
        <v>#N/A</v>
      </c>
      <c r="X105" s="63" t="e">
        <f t="shared" si="34"/>
        <v>#N/A</v>
      </c>
      <c r="Y105" s="63" t="e">
        <f t="shared" si="34"/>
        <v>#N/A</v>
      </c>
      <c r="Z105" s="63" t="e">
        <f t="shared" si="34"/>
        <v>#N/A</v>
      </c>
      <c r="AA105" s="63" t="e">
        <f t="shared" si="34"/>
        <v>#N/A</v>
      </c>
      <c r="AB105" s="63" t="e">
        <f t="shared" si="34"/>
        <v>#N/A</v>
      </c>
      <c r="AC105" s="63" t="e">
        <f t="shared" si="34"/>
        <v>#N/A</v>
      </c>
      <c r="AD105" s="63" t="e">
        <f t="shared" si="34"/>
        <v>#N/A</v>
      </c>
      <c r="AE105" s="63" t="e">
        <f t="shared" si="34"/>
        <v>#N/A</v>
      </c>
      <c r="AF105" s="63" t="e">
        <f t="shared" si="34"/>
        <v>#N/A</v>
      </c>
      <c r="AG105" s="63" t="e">
        <f t="shared" si="34"/>
        <v>#N/A</v>
      </c>
      <c r="AH105" s="63" t="e">
        <f t="shared" si="34"/>
        <v>#N/A</v>
      </c>
      <c r="AI105" s="63" t="e">
        <f t="shared" si="34"/>
        <v>#N/A</v>
      </c>
      <c r="AJ105" s="63" t="e">
        <f t="shared" si="34"/>
        <v>#N/A</v>
      </c>
      <c r="AK105" s="63" t="e">
        <f t="shared" si="34"/>
        <v>#N/A</v>
      </c>
      <c r="AL105" s="63" t="e">
        <f t="shared" si="34"/>
        <v>#N/A</v>
      </c>
      <c r="AM105" s="63" t="e">
        <f t="shared" si="34"/>
        <v>#N/A</v>
      </c>
      <c r="AN105" s="63" t="e">
        <f t="shared" si="34"/>
        <v>#N/A</v>
      </c>
      <c r="AO105" s="63" t="e">
        <f t="shared" si="34"/>
        <v>#N/A</v>
      </c>
      <c r="AP105" s="63" t="e">
        <f t="shared" si="34"/>
        <v>#N/A</v>
      </c>
      <c r="AQ105" s="63" t="e">
        <f t="shared" si="34"/>
        <v>#N/A</v>
      </c>
      <c r="AR105" s="63" t="e">
        <f t="shared" si="34"/>
        <v>#N/A</v>
      </c>
      <c r="AS105" s="63" t="e">
        <f t="shared" si="34"/>
        <v>#N/A</v>
      </c>
      <c r="AT105" s="63" t="e">
        <f t="shared" si="34"/>
        <v>#N/A</v>
      </c>
      <c r="AU105" s="63" t="e">
        <f t="shared" si="34"/>
        <v>#N/A</v>
      </c>
      <c r="AV105" s="63" t="e">
        <f t="shared" si="34"/>
        <v>#N/A</v>
      </c>
      <c r="AW105" s="63" t="e">
        <f t="shared" si="34"/>
        <v>#N/A</v>
      </c>
      <c r="AX105" s="63" t="e">
        <f t="shared" si="34"/>
        <v>#N/A</v>
      </c>
      <c r="AY105" s="63" t="e">
        <f t="shared" si="34"/>
        <v>#N/A</v>
      </c>
      <c r="AZ105" s="63" t="e">
        <f t="shared" si="34"/>
        <v>#N/A</v>
      </c>
    </row>
    <row r="106" spans="1:52" ht="15" customHeight="1" x14ac:dyDescent="0.25">
      <c r="B106" s="68">
        <v>0.9</v>
      </c>
      <c r="C106" s="63" t="e">
        <f t="shared" ref="C106:AZ106" si="35">IF(C$64&lt;&gt;"*", NA(), IF(C$65&lt;&gt;"*", C$86/C$62, NA()))</f>
        <v>#N/A</v>
      </c>
      <c r="D106" s="63" t="e">
        <f t="shared" si="35"/>
        <v>#N/A</v>
      </c>
      <c r="E106" s="63" t="e">
        <f t="shared" si="35"/>
        <v>#N/A</v>
      </c>
      <c r="F106" s="63" t="e">
        <f t="shared" si="35"/>
        <v>#N/A</v>
      </c>
      <c r="G106" s="63" t="e">
        <f t="shared" si="35"/>
        <v>#N/A</v>
      </c>
      <c r="H106" s="63" t="e">
        <f t="shared" si="35"/>
        <v>#N/A</v>
      </c>
      <c r="I106" s="63" t="e">
        <f t="shared" si="35"/>
        <v>#N/A</v>
      </c>
      <c r="J106" s="63" t="e">
        <f>IF(J$64&lt;&gt;"*", NA(), IF(J$65&lt;&gt;"*", J$86/J$62, NA()))</f>
        <v>#N/A</v>
      </c>
      <c r="K106" s="63" t="e">
        <f t="shared" si="35"/>
        <v>#N/A</v>
      </c>
      <c r="L106" s="63">
        <f t="shared" si="35"/>
        <v>13.793369206303543</v>
      </c>
      <c r="M106" s="63">
        <f t="shared" si="35"/>
        <v>13.392631977796425</v>
      </c>
      <c r="N106" s="63">
        <f t="shared" si="35"/>
        <v>12.998151183379489</v>
      </c>
      <c r="O106" s="63">
        <f t="shared" si="35"/>
        <v>12.609007223132265</v>
      </c>
      <c r="P106" s="63">
        <f t="shared" si="35"/>
        <v>12.224386881647844</v>
      </c>
      <c r="Q106" s="63">
        <f t="shared" si="35"/>
        <v>11.84358987581918</v>
      </c>
      <c r="R106" s="63" t="e">
        <f t="shared" si="35"/>
        <v>#N/A</v>
      </c>
      <c r="S106" s="63" t="e">
        <f t="shared" si="35"/>
        <v>#N/A</v>
      </c>
      <c r="T106" s="63" t="e">
        <f t="shared" si="35"/>
        <v>#N/A</v>
      </c>
      <c r="U106" s="63" t="e">
        <f t="shared" si="35"/>
        <v>#N/A</v>
      </c>
      <c r="V106" s="63" t="e">
        <f t="shared" si="35"/>
        <v>#N/A</v>
      </c>
      <c r="W106" s="63" t="e">
        <f t="shared" si="35"/>
        <v>#N/A</v>
      </c>
      <c r="X106" s="63" t="e">
        <f t="shared" si="35"/>
        <v>#N/A</v>
      </c>
      <c r="Y106" s="63" t="e">
        <f t="shared" si="35"/>
        <v>#N/A</v>
      </c>
      <c r="Z106" s="63" t="e">
        <f t="shared" si="35"/>
        <v>#N/A</v>
      </c>
      <c r="AA106" s="63" t="e">
        <f t="shared" si="35"/>
        <v>#N/A</v>
      </c>
      <c r="AB106" s="63" t="e">
        <f t="shared" si="35"/>
        <v>#N/A</v>
      </c>
      <c r="AC106" s="63" t="e">
        <f t="shared" si="35"/>
        <v>#N/A</v>
      </c>
      <c r="AD106" s="63" t="e">
        <f t="shared" si="35"/>
        <v>#N/A</v>
      </c>
      <c r="AE106" s="63" t="e">
        <f t="shared" si="35"/>
        <v>#N/A</v>
      </c>
      <c r="AF106" s="63" t="e">
        <f t="shared" si="35"/>
        <v>#N/A</v>
      </c>
      <c r="AG106" s="63" t="e">
        <f t="shared" si="35"/>
        <v>#N/A</v>
      </c>
      <c r="AH106" s="63" t="e">
        <f t="shared" si="35"/>
        <v>#N/A</v>
      </c>
      <c r="AI106" s="63" t="e">
        <f t="shared" si="35"/>
        <v>#N/A</v>
      </c>
      <c r="AJ106" s="63" t="e">
        <f t="shared" si="35"/>
        <v>#N/A</v>
      </c>
      <c r="AK106" s="63" t="e">
        <f t="shared" si="35"/>
        <v>#N/A</v>
      </c>
      <c r="AL106" s="63" t="e">
        <f t="shared" si="35"/>
        <v>#N/A</v>
      </c>
      <c r="AM106" s="63" t="e">
        <f t="shared" si="35"/>
        <v>#N/A</v>
      </c>
      <c r="AN106" s="63" t="e">
        <f t="shared" si="35"/>
        <v>#N/A</v>
      </c>
      <c r="AO106" s="63" t="e">
        <f t="shared" si="35"/>
        <v>#N/A</v>
      </c>
      <c r="AP106" s="63" t="e">
        <f t="shared" si="35"/>
        <v>#N/A</v>
      </c>
      <c r="AQ106" s="63" t="e">
        <f t="shared" si="35"/>
        <v>#N/A</v>
      </c>
      <c r="AR106" s="63" t="e">
        <f t="shared" si="35"/>
        <v>#N/A</v>
      </c>
      <c r="AS106" s="63" t="e">
        <f t="shared" si="35"/>
        <v>#N/A</v>
      </c>
      <c r="AT106" s="63" t="e">
        <f t="shared" si="35"/>
        <v>#N/A</v>
      </c>
      <c r="AU106" s="63" t="e">
        <f t="shared" si="35"/>
        <v>#N/A</v>
      </c>
      <c r="AV106" s="63" t="e">
        <f t="shared" si="35"/>
        <v>#N/A</v>
      </c>
      <c r="AW106" s="63" t="e">
        <f t="shared" si="35"/>
        <v>#N/A</v>
      </c>
      <c r="AX106" s="63" t="e">
        <f t="shared" si="35"/>
        <v>#N/A</v>
      </c>
      <c r="AY106" s="63" t="e">
        <f t="shared" si="35"/>
        <v>#N/A</v>
      </c>
      <c r="AZ106" s="63" t="e">
        <f t="shared" si="35"/>
        <v>#N/A</v>
      </c>
    </row>
    <row r="107" spans="1:52" hidden="1" x14ac:dyDescent="0.25">
      <c r="A107" s="22" t="s">
        <v>30</v>
      </c>
      <c r="B107" s="11"/>
      <c r="D107" s="5" t="s">
        <v>3</v>
      </c>
      <c r="E107" s="5" t="s">
        <v>9</v>
      </c>
      <c r="F107" s="5" t="s">
        <v>31</v>
      </c>
      <c r="G107" s="5" t="s">
        <v>32</v>
      </c>
    </row>
    <row r="108" spans="1:52" hidden="1" x14ac:dyDescent="0.25">
      <c r="B108" s="23" t="s">
        <v>33</v>
      </c>
      <c r="C108" s="28">
        <f>(SUMPRODUCT(C$63:AZ$63, C$63:AZ$63, C$117:AZ$117)*SUMPRODUCT(C$62:AZ$62,C$64:AZ$64,C$117:AZ$117) - SUMPRODUCT(C$62:AZ$62, C$63:AZ$63, C$117:AZ$117)*SUMPRODUCT(C$63:AZ$63, C$64:AZ$64,C$117:AZ$117))/($C$116*SUMPRODUCT(C$62:AZ$62, C$62:AZ$62, C$117:AZ$117))</f>
        <v>466.78029803313626</v>
      </c>
      <c r="D108" s="24">
        <f>$C$110*SQRT(SUMPRODUCT(C$63:AZ$63, C$63:AZ$63, C$117:AZ$117))/SQRT($C$116*SUMPRODUCT(C$62:AZ$62, C$62:AZ$62, C$117:AZ$117))</f>
        <v>67.594167204662298</v>
      </c>
      <c r="E108" s="29">
        <f>_xlfn.T.DIST.2T(ABS(C108/D108), $C$113-2)</f>
        <v>2.3016201544781564E-4</v>
      </c>
      <c r="F108" s="25">
        <f>C108+_xlfn.T.INV(0.05/2, $C$113-2)*D108</f>
        <v>306.9454909947741</v>
      </c>
      <c r="G108" s="25">
        <f>C108+_xlfn.T.INV(1-0.05/2, $C$113-2)*D108</f>
        <v>626.61510507149842</v>
      </c>
    </row>
    <row r="109" spans="1:52" hidden="1" x14ac:dyDescent="0.25">
      <c r="B109" s="23" t="s">
        <v>34</v>
      </c>
      <c r="C109" s="30">
        <f>(SUMPRODUCT(C$63:AZ$63, C$64:AZ$64, C$117:AZ$117)-SUMPRODUCT(C$62:AZ$62, C$63:AZ$63, C$117:AZ$117)*SUMPRODUCT(C$62:AZ$62, C$64:AZ$64, C$117:AZ$117)/SUMPRODUCT(C$62:AZ$62, C$62:AZ$62, C$117:AZ$117))/$C$116</f>
        <v>-0.22489488935145988</v>
      </c>
      <c r="D109" s="24">
        <f>$C$110/SQRT($C$116)</f>
        <v>3.3648722643214141E-2</v>
      </c>
      <c r="E109" s="29">
        <f>_xlfn.T.DIST.2T(ABS(C109/D109), $C$113-2)</f>
        <v>2.8165348391435459E-4</v>
      </c>
      <c r="F109" s="24">
        <f>C109+_xlfn.T.INV(0.05/2, $C$113-2)*D109</f>
        <v>-0.30446147494872333</v>
      </c>
      <c r="G109" s="24">
        <f>C109+_xlfn.T.INV(1-0.05/2, $C$113-2)*D109</f>
        <v>-0.14532830375419645</v>
      </c>
    </row>
    <row r="110" spans="1:52" hidden="1" x14ac:dyDescent="0.25">
      <c r="B110" s="23" t="s">
        <v>35</v>
      </c>
      <c r="C110" s="30">
        <f>SQRT(SUM(C$66:AZ$66)/($C$113-2))</f>
        <v>2.8019122210263245</v>
      </c>
    </row>
    <row r="111" spans="1:52" hidden="1" x14ac:dyDescent="0.25">
      <c r="B111" s="23" t="s">
        <v>36</v>
      </c>
      <c r="C111" s="31">
        <f xml:space="preserve"> (-1)*SUMPRODUCT(C$62:AZ$62, C$63:AZ$63, C$117:AZ$117)/SQRT(SUMPRODUCT(C$62:AZ$62, C$62:AZ$62, C$117:AZ$117)*SUMPRODUCT(C$63:AZ$63, C$63:AZ$63, C$117:AZ$117))</f>
        <v>-0.99999618351559816</v>
      </c>
    </row>
    <row r="112" spans="1:52" hidden="1" x14ac:dyDescent="0.25">
      <c r="A112" s="32" t="s">
        <v>37</v>
      </c>
    </row>
    <row r="113" spans="1:52" hidden="1" x14ac:dyDescent="0.25">
      <c r="A113" s="32"/>
      <c r="B113" s="23" t="s">
        <v>38</v>
      </c>
      <c r="C113" s="13">
        <f>SUM(C$117:AZ$117)</f>
        <v>9</v>
      </c>
    </row>
    <row r="114" spans="1:52" hidden="1" x14ac:dyDescent="0.25">
      <c r="B114" s="23" t="s">
        <v>39</v>
      </c>
      <c r="C114" s="24">
        <f>IF($B$16="Weighted LS", IF(COUNT(C$61:AZ$61) &gt;0, SUM(C$61:AZ$61)/COUNT(C$61:AZ$61), 1), 1)</f>
        <v>4.9407993740155094</v>
      </c>
    </row>
    <row r="115" spans="1:52" hidden="1" x14ac:dyDescent="0.25">
      <c r="B115" s="23" t="s">
        <v>40</v>
      </c>
      <c r="C115" s="25">
        <f>SUMPRODUCT(C$63:AZ$63, C$117:AZ$117)/$C$113</f>
        <v>9924.418006992857</v>
      </c>
    </row>
    <row r="116" spans="1:52" ht="17.25" hidden="1" x14ac:dyDescent="0.25">
      <c r="B116" s="33" t="s">
        <v>41</v>
      </c>
      <c r="C116" s="34">
        <f>SUMPRODUCT(C$63:AZ$63, C$63:AZ$63, C$117:AZ$117) - SUMPRODUCT(C$62:AZ$62, C$63:AZ$63,C$117:AZ$117)^2/SUMPRODUCT(C$62:AZ$62, C$62:AZ$62, C$117:AZ$117)</f>
        <v>6933.8091892004013</v>
      </c>
    </row>
    <row r="117" spans="1:52" hidden="1" x14ac:dyDescent="0.25">
      <c r="B117" s="23" t="s">
        <v>42</v>
      </c>
      <c r="C117" s="5">
        <f t="shared" ref="C117:AZ117" si="36">IF(C$5&lt;&gt;"*", 1, 0)</f>
        <v>1</v>
      </c>
      <c r="D117" s="5">
        <f t="shared" si="36"/>
        <v>1</v>
      </c>
      <c r="E117" s="5">
        <f t="shared" si="36"/>
        <v>1</v>
      </c>
      <c r="F117" s="5">
        <f t="shared" si="36"/>
        <v>1</v>
      </c>
      <c r="G117" s="5">
        <f t="shared" si="36"/>
        <v>1</v>
      </c>
      <c r="H117" s="5">
        <f t="shared" si="36"/>
        <v>1</v>
      </c>
      <c r="I117" s="5">
        <f t="shared" si="36"/>
        <v>1</v>
      </c>
      <c r="J117" s="5">
        <f t="shared" si="36"/>
        <v>1</v>
      </c>
      <c r="K117" s="5">
        <f t="shared" si="36"/>
        <v>1</v>
      </c>
      <c r="L117" s="5">
        <f t="shared" si="36"/>
        <v>0</v>
      </c>
      <c r="M117" s="5">
        <f t="shared" si="36"/>
        <v>0</v>
      </c>
      <c r="N117" s="5">
        <f t="shared" si="36"/>
        <v>0</v>
      </c>
      <c r="O117" s="5">
        <f t="shared" si="36"/>
        <v>0</v>
      </c>
      <c r="P117" s="5">
        <f t="shared" si="36"/>
        <v>0</v>
      </c>
      <c r="Q117" s="5">
        <f t="shared" si="36"/>
        <v>0</v>
      </c>
      <c r="R117" s="5">
        <f t="shared" si="36"/>
        <v>0</v>
      </c>
      <c r="S117" s="5">
        <f t="shared" si="36"/>
        <v>0</v>
      </c>
      <c r="T117" s="5">
        <f t="shared" si="36"/>
        <v>0</v>
      </c>
      <c r="U117" s="5">
        <f t="shared" si="36"/>
        <v>0</v>
      </c>
      <c r="V117" s="5">
        <f t="shared" si="36"/>
        <v>0</v>
      </c>
      <c r="W117" s="5">
        <f t="shared" si="36"/>
        <v>0</v>
      </c>
      <c r="X117" s="5">
        <f t="shared" si="36"/>
        <v>0</v>
      </c>
      <c r="Y117" s="5">
        <f t="shared" si="36"/>
        <v>0</v>
      </c>
      <c r="Z117" s="5">
        <f t="shared" si="36"/>
        <v>0</v>
      </c>
      <c r="AA117" s="5">
        <f t="shared" si="36"/>
        <v>0</v>
      </c>
      <c r="AB117" s="5">
        <f t="shared" si="36"/>
        <v>0</v>
      </c>
      <c r="AC117" s="5">
        <f t="shared" si="36"/>
        <v>0</v>
      </c>
      <c r="AD117" s="5">
        <f t="shared" si="36"/>
        <v>0</v>
      </c>
      <c r="AE117" s="5">
        <f t="shared" si="36"/>
        <v>0</v>
      </c>
      <c r="AF117" s="5">
        <f t="shared" si="36"/>
        <v>0</v>
      </c>
      <c r="AG117" s="5">
        <f t="shared" si="36"/>
        <v>0</v>
      </c>
      <c r="AH117" s="5">
        <f t="shared" si="36"/>
        <v>0</v>
      </c>
      <c r="AI117" s="5">
        <f t="shared" si="36"/>
        <v>0</v>
      </c>
      <c r="AJ117" s="5">
        <f t="shared" si="36"/>
        <v>0</v>
      </c>
      <c r="AK117" s="5">
        <f t="shared" si="36"/>
        <v>0</v>
      </c>
      <c r="AL117" s="5">
        <f t="shared" si="36"/>
        <v>0</v>
      </c>
      <c r="AM117" s="5">
        <f t="shared" si="36"/>
        <v>0</v>
      </c>
      <c r="AN117" s="5">
        <f t="shared" si="36"/>
        <v>0</v>
      </c>
      <c r="AO117" s="5">
        <f t="shared" si="36"/>
        <v>0</v>
      </c>
      <c r="AP117" s="5">
        <f t="shared" si="36"/>
        <v>0</v>
      </c>
      <c r="AQ117" s="5">
        <f t="shared" si="36"/>
        <v>0</v>
      </c>
      <c r="AR117" s="5">
        <f t="shared" si="36"/>
        <v>0</v>
      </c>
      <c r="AS117" s="5">
        <f t="shared" si="36"/>
        <v>0</v>
      </c>
      <c r="AT117" s="5">
        <f t="shared" si="36"/>
        <v>0</v>
      </c>
      <c r="AU117" s="5">
        <f t="shared" si="36"/>
        <v>0</v>
      </c>
      <c r="AV117" s="5">
        <f t="shared" si="36"/>
        <v>0</v>
      </c>
      <c r="AW117" s="5">
        <f t="shared" si="36"/>
        <v>0</v>
      </c>
      <c r="AX117" s="5">
        <f t="shared" si="36"/>
        <v>0</v>
      </c>
      <c r="AY117" s="5">
        <f t="shared" si="36"/>
        <v>0</v>
      </c>
      <c r="AZ117" s="5">
        <f t="shared" si="36"/>
        <v>0</v>
      </c>
    </row>
  </sheetData>
  <sheetProtection algorithmName="SHA-256" hashValue="1/J22t9WoDtj7UTwOxrYRn02St2A22wPcPw38INUy58=" saltValue="kFZO9SrItqlKrDx6ad0C5g==" spinCount="100000" sheet="1" scenarios="1" formatColumns="0" formatRows="0"/>
  <mergeCells count="25">
    <mergeCell ref="C10:K10"/>
    <mergeCell ref="A3:B3"/>
    <mergeCell ref="A4:B4"/>
    <mergeCell ref="A5:B5"/>
    <mergeCell ref="A6:B6"/>
    <mergeCell ref="C8:K8"/>
    <mergeCell ref="A20:A29"/>
    <mergeCell ref="C12:P12"/>
    <mergeCell ref="C14:K14"/>
    <mergeCell ref="C16:K16"/>
    <mergeCell ref="O18:P19"/>
    <mergeCell ref="Q30:W30"/>
    <mergeCell ref="P36:T36"/>
    <mergeCell ref="S37:T37"/>
    <mergeCell ref="Y18:AE19"/>
    <mergeCell ref="Q20:W20"/>
    <mergeCell ref="Q21:W21"/>
    <mergeCell ref="X18:X19"/>
    <mergeCell ref="Q22:W22"/>
    <mergeCell ref="Q23:W23"/>
    <mergeCell ref="Q24:W24"/>
    <mergeCell ref="Q25:W25"/>
    <mergeCell ref="Q26:W26"/>
    <mergeCell ref="Q29:W29"/>
    <mergeCell ref="Q18:W19"/>
  </mergeCells>
  <conditionalFormatting sqref="A30:I30 AC20:XFD26 Q18 K30 A31:K32 P39:S43 AB38:XFD43 AB27:XFD27 Y27 A59:O67 C58:O58 AC28:XFD37 P37:T38 A12:C12 Q21:Q25 A5:A6 A10:B10 A33:O45 A53:O57 B27:O29 A18:I19 A20 BC51:XFD52 AE17:XFD17 AF18:XFD19 A1:XFD1 A9:XFD9 A13:XFD16 A68:XFD1048576 L10:XFD10 P53:XFD67 P51:AZ51 B52:BA52 C4:XFD4 A17:X17 Q12:XFD12 A11:XFD11 P35:T35 Q31 P33:P34 P44:XFD50 B48:O49 A50:O51 Z3:XFD3 L6:XFD6 S5:XFD5 B20:I26">
    <cfRule type="containsErrors" dxfId="45" priority="44">
      <formula>ISERROR(A1)</formula>
    </cfRule>
  </conditionalFormatting>
  <conditionalFormatting sqref="C118">
    <cfRule type="containsErrors" dxfId="44" priority="43">
      <formula>ISERROR(C118)</formula>
    </cfRule>
  </conditionalFormatting>
  <conditionalFormatting sqref="C113 C115:C116">
    <cfRule type="containsErrors" dxfId="43" priority="42">
      <formula>ISERROR(C113)</formula>
    </cfRule>
  </conditionalFormatting>
  <conditionalFormatting sqref="C114">
    <cfRule type="containsErrors" dxfId="42" priority="41">
      <formula>ISERROR(C114)</formula>
    </cfRule>
  </conditionalFormatting>
  <conditionalFormatting sqref="A12:C12">
    <cfRule type="containsErrors" dxfId="41" priority="40">
      <formula>ISERROR(A12)</formula>
    </cfRule>
  </conditionalFormatting>
  <conditionalFormatting sqref="AL101:XFD102 A101:A102 AL100:AZ100">
    <cfRule type="containsErrors" dxfId="40" priority="39">
      <formula>ISERROR(A100)</formula>
    </cfRule>
  </conditionalFormatting>
  <conditionalFormatting sqref="AL81:XFD82 A81:A82 AL80:AZ80">
    <cfRule type="containsErrors" dxfId="39" priority="38">
      <formula>ISERROR(A80)</formula>
    </cfRule>
  </conditionalFormatting>
  <conditionalFormatting sqref="B82">
    <cfRule type="containsErrors" dxfId="38" priority="37">
      <formula>ISERROR(B82)</formula>
    </cfRule>
  </conditionalFormatting>
  <conditionalFormatting sqref="B81">
    <cfRule type="containsErrors" dxfId="37" priority="36">
      <formula>ISERROR(B81)</formula>
    </cfRule>
  </conditionalFormatting>
  <conditionalFormatting sqref="B101">
    <cfRule type="containsErrors" dxfId="36" priority="34">
      <formula>ISERROR(B101)</formula>
    </cfRule>
  </conditionalFormatting>
  <conditionalFormatting sqref="B102">
    <cfRule type="containsErrors" dxfId="35" priority="35">
      <formula>ISERROR(B102)</formula>
    </cfRule>
  </conditionalFormatting>
  <conditionalFormatting sqref="Y27">
    <cfRule type="containsErrors" dxfId="34" priority="33">
      <formula>ISERROR(Y27)</formula>
    </cfRule>
  </conditionalFormatting>
  <conditionalFormatting sqref="B41:B43">
    <cfRule type="containsErrors" dxfId="33" priority="32">
      <formula>ISERROR(B41)</formula>
    </cfRule>
  </conditionalFormatting>
  <conditionalFormatting sqref="B40">
    <cfRule type="containsErrors" dxfId="32" priority="31">
      <formula>ISERROR(B40)</formula>
    </cfRule>
  </conditionalFormatting>
  <conditionalFormatting sqref="B44">
    <cfRule type="containsErrors" dxfId="31" priority="30">
      <formula>ISERROR(B44)</formula>
    </cfRule>
  </conditionalFormatting>
  <conditionalFormatting sqref="D107:G107 D108:D109 F108:G109">
    <cfRule type="containsErrors" dxfId="30" priority="29">
      <formula>ISERROR(D107)</formula>
    </cfRule>
  </conditionalFormatting>
  <conditionalFormatting sqref="E108:E109">
    <cfRule type="containsErrors" dxfId="29" priority="28">
      <formula>ISERROR(E108)</formula>
    </cfRule>
  </conditionalFormatting>
  <conditionalFormatting sqref="A111:C111">
    <cfRule type="containsErrors" dxfId="28" priority="27">
      <formula>ISERROR(A111)</formula>
    </cfRule>
  </conditionalFormatting>
  <conditionalFormatting sqref="P37">
    <cfRule type="containsErrors" dxfId="27" priority="26">
      <formula>ISERROR(P37)</formula>
    </cfRule>
  </conditionalFormatting>
  <conditionalFormatting sqref="Q37:S37">
    <cfRule type="containsErrors" dxfId="26" priority="25">
      <formula>ISERROR(Q37)</formula>
    </cfRule>
  </conditionalFormatting>
  <conditionalFormatting sqref="A58:B58">
    <cfRule type="containsErrors" dxfId="25" priority="24">
      <formula>ISERROR(A58)</formula>
    </cfRule>
  </conditionalFormatting>
  <conditionalFormatting sqref="A2 BA2:XFD2">
    <cfRule type="containsErrors" dxfId="24" priority="23">
      <formula>ISERROR(A2)</formula>
    </cfRule>
  </conditionalFormatting>
  <conditionalFormatting sqref="Y29">
    <cfRule type="containsErrors" dxfId="23" priority="22">
      <formula>ISERROR(Y29)</formula>
    </cfRule>
  </conditionalFormatting>
  <conditionalFormatting sqref="Y29">
    <cfRule type="containsErrors" dxfId="22" priority="21">
      <formula>ISERROR(Y29)</formula>
    </cfRule>
  </conditionalFormatting>
  <conditionalFormatting sqref="Y20:Y26">
    <cfRule type="containsErrors" dxfId="21" priority="20">
      <formula>ISERROR(Y20)</formula>
    </cfRule>
  </conditionalFormatting>
  <conditionalFormatting sqref="X30 X20:X26 Q30">
    <cfRule type="containsErrors" dxfId="20" priority="19">
      <formula>ISERROR(Q20)</formula>
    </cfRule>
  </conditionalFormatting>
  <conditionalFormatting sqref="X24:X26">
    <cfRule type="containsErrors" dxfId="19" priority="18">
      <formula>ISERROR(X24)</formula>
    </cfRule>
  </conditionalFormatting>
  <conditionalFormatting sqref="L8:XFD8 C7:XEZ7">
    <cfRule type="containsErrors" dxfId="18" priority="45">
      <formula>ISERROR(#REF!)</formula>
    </cfRule>
  </conditionalFormatting>
  <conditionalFormatting sqref="XFA7:XFD7">
    <cfRule type="containsErrors" dxfId="17" priority="46">
      <formula>ISERROR(#REF!)</formula>
    </cfRule>
  </conditionalFormatting>
  <conditionalFormatting sqref="B80">
    <cfRule type="containsErrors" dxfId="16" priority="17">
      <formula>ISERROR(B80)</formula>
    </cfRule>
  </conditionalFormatting>
  <conditionalFormatting sqref="B100">
    <cfRule type="containsErrors" dxfId="15" priority="16">
      <formula>ISERROR(B100)</formula>
    </cfRule>
  </conditionalFormatting>
  <conditionalFormatting sqref="B106">
    <cfRule type="containsErrors" dxfId="14" priority="15">
      <formula>ISERROR(B106)</formula>
    </cfRule>
  </conditionalFormatting>
  <conditionalFormatting sqref="Q26">
    <cfRule type="containsErrors" dxfId="13" priority="14">
      <formula>ISERROR(Q26)</formula>
    </cfRule>
  </conditionalFormatting>
  <conditionalFormatting sqref="Q20">
    <cfRule type="containsErrors" dxfId="12" priority="13">
      <formula>ISERROR(Q20)</formula>
    </cfRule>
  </conditionalFormatting>
  <conditionalFormatting sqref="A52">
    <cfRule type="containsErrors" dxfId="11" priority="12">
      <formula>ISERROR(A52)</formula>
    </cfRule>
  </conditionalFormatting>
  <conditionalFormatting sqref="BB51">
    <cfRule type="containsErrors" dxfId="10" priority="11">
      <formula>ISERROR(BB51)</formula>
    </cfRule>
  </conditionalFormatting>
  <conditionalFormatting sqref="BB52">
    <cfRule type="containsErrors" dxfId="9" priority="10">
      <formula>ISERROR(BB52)</formula>
    </cfRule>
  </conditionalFormatting>
  <conditionalFormatting sqref="A46 A48">
    <cfRule type="containsErrors" dxfId="8" priority="9">
      <formula>ISERROR(A46)</formula>
    </cfRule>
  </conditionalFormatting>
  <conditionalFormatting sqref="P36">
    <cfRule type="containsErrors" dxfId="7" priority="8">
      <formula>ISERROR(P36)</formula>
    </cfRule>
  </conditionalFormatting>
  <conditionalFormatting sqref="Q32">
    <cfRule type="containsErrors" dxfId="6" priority="7">
      <formula>ISERROR(Q32)</formula>
    </cfRule>
  </conditionalFormatting>
  <conditionalFormatting sqref="X29">
    <cfRule type="containsErrors" dxfId="5" priority="6">
      <formula>ISERROR(X29)</formula>
    </cfRule>
  </conditionalFormatting>
  <conditionalFormatting sqref="X29">
    <cfRule type="containsErrors" dxfId="4" priority="5">
      <formula>ISERROR(X29)</formula>
    </cfRule>
  </conditionalFormatting>
  <conditionalFormatting sqref="R3:Y3">
    <cfRule type="containsErrors" dxfId="3" priority="4">
      <formula>ISERROR(R3)</formula>
    </cfRule>
  </conditionalFormatting>
  <conditionalFormatting sqref="L5:R5">
    <cfRule type="containsErrors" dxfId="2" priority="3">
      <formula>ISERROR(L5)</formula>
    </cfRule>
  </conditionalFormatting>
  <conditionalFormatting sqref="C3:Q3">
    <cfRule type="containsErrors" dxfId="1" priority="2">
      <formula>ISERROR(C3)</formula>
    </cfRule>
  </conditionalFormatting>
  <conditionalFormatting sqref="C5:K6">
    <cfRule type="containsErrors" dxfId="0" priority="1">
      <formula>ISERROR(C5)</formula>
    </cfRule>
  </conditionalFormatting>
  <dataValidations count="5">
    <dataValidation type="list" allowBlank="1" showInputMessage="1" showErrorMessage="1" sqref="B10" xr:uid="{8DFC16F6-E001-40F5-8AD1-3A6F64458EBC}">
      <formula1>"Increase desired,Decrease desired"</formula1>
    </dataValidation>
    <dataValidation allowBlank="1" showInputMessage="1" showErrorMessage="1" sqref="B15" xr:uid="{0812631D-A9DB-48D8-B712-1EF4814C4CEE}"/>
    <dataValidation type="list" allowBlank="1" showInputMessage="1" showErrorMessage="1" sqref="B16" xr:uid="{4A16F67A-7953-46E7-87CD-4EB1BC4D6C97}">
      <formula1>"Weighted LS,Ordinary LS"</formula1>
    </dataValidation>
    <dataValidation type="list" allowBlank="1" showInputMessage="1" showErrorMessage="1" sqref="B8" xr:uid="{624BFD4E-CDB6-4204-859F-AEC503DD50CB}">
      <formula1>"Percent,Other"</formula1>
    </dataValidation>
    <dataValidation type="list" allowBlank="1" showInputMessage="1" showErrorMessage="1" sqref="B14 B12" xr:uid="{8F87CF7F-3478-4D04-BD63-64E6D8606B22}">
      <formula1>$C$3:$AZ$3</formula1>
    </dataValidation>
  </dataValidations>
  <pageMargins left="0.7" right="0.7" top="0.75" bottom="0.75" header="0.3" footer="0.3"/>
  <pageSetup scale="65" orientation="landscape" r:id="rId1"/>
  <headerFooter>
    <oddHeader>&amp;L&amp;A&amp;R&amp;P</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pc="http://schemas.microsoft.com/office/infopath/2007/PartnerControls" xmlns:xsi="http://www.w3.org/2001/XMLSchema-instance">
  <documentManagement>
    <_dlc_DocIdUrl xmlns="b541edd5-2552-480e-ada6-0e2c8d317108">
      <Url>https://cdcpartners.sharepoint.com/sites/NCHS/Hp2030/_layouts/15/DocIdRedir.aspx?ID=YVWEJ5DVYS2U-398570788-12</Url>
      <Description>YVWEJ5DVYS2U-398570788-12</Description>
    </_dlc_DocIdUrl>
    <_dlc_DocId xmlns="b541edd5-2552-480e-ada6-0e2c8d317108">YVWEJ5DVYS2U-398570788-12</_dlc_Doc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DDCC0FB6999A4E8340C8B308E08CB7" ma:contentTypeVersion="5" ma:contentTypeDescription="Create a new document." ma:contentTypeScope="" ma:versionID="a6dfad775dc689b5d61e7afadeaf828c">
  <xsd:schema xmlns:xsd="http://www.w3.org/2001/XMLSchema" xmlns:xs="http://www.w3.org/2001/XMLSchema" xmlns:p="http://schemas.microsoft.com/office/2006/metadata/properties" xmlns:ns2="b541edd5-2552-480e-ada6-0e2c8d317108" xmlns:ns3="ab2a8eeb-6716-4110-854f-601c73673116" targetNamespace="http://schemas.microsoft.com/office/2006/metadata/properties" ma:root="true" ma:fieldsID="b77839e11cee00602fae73c6e9c70a67" ns2:_="" ns3:_="">
    <xsd:import namespace="b541edd5-2552-480e-ada6-0e2c8d317108"/>
    <xsd:import namespace="ab2a8eeb-6716-4110-854f-601c7367311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41edd5-2552-480e-ada6-0e2c8d317108" elementFormDefault="qualified">
    <xsd:import namespace="http://schemas.microsoft.com/office/2006/documentManagement/types"/>
    <xsd:import namespace="http://schemas.microsoft.com/office/infopath/2007/PartnerControls"/>
    <xsd:element name="_dlc_DocId" ma:index="2" nillable="true" ma:displayName="Document ID Value" ma:description="The value of the document ID assigned to this item." ma:internalName="_dlc_DocId" ma:readOnly="true">
      <xsd:simpleType>
        <xsd:restriction base="dms:Text"/>
      </xsd:simpleType>
    </xsd:element>
    <xsd:element name="_dlc_DocIdUrl" ma:index="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b2a8eeb-6716-4110-854f-601c7367311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7E20736-9D49-4913-956A-1D5A770D6A13}">
  <ds:schemaRefs>
    <ds:schemaRef ds:uri="http://schemas.microsoft.com/sharepoint/v3/contenttype/forms"/>
  </ds:schemaRefs>
</ds:datastoreItem>
</file>

<file path=customXml/itemProps2.xml><?xml version="1.0" encoding="utf-8"?>
<ds:datastoreItem xmlns:ds="http://schemas.openxmlformats.org/officeDocument/2006/customXml" ds:itemID="{A6887CBF-D203-48A3-A28D-204DD185D368}">
  <ds:schemaRefs>
    <ds:schemaRef ds:uri="http://schemas.microsoft.com/office/2006/metadata/properties"/>
    <ds:schemaRef ds:uri="http://schemas.microsoft.com/office/infopath/2007/PartnerControls"/>
    <ds:schemaRef ds:uri="b541edd5-2552-480e-ada6-0e2c8d317108"/>
  </ds:schemaRefs>
</ds:datastoreItem>
</file>

<file path=customXml/itemProps3.xml><?xml version="1.0" encoding="utf-8"?>
<ds:datastoreItem xmlns:ds="http://schemas.openxmlformats.org/officeDocument/2006/customXml" ds:itemID="{E5FA3581-BFF2-4BA6-A565-FA830A8946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41edd5-2552-480e-ada6-0e2c8d317108"/>
    <ds:schemaRef ds:uri="ab2a8eeb-6716-4110-854f-601c73673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84FFCC7-3341-4760-B4B4-F375802DDBE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Background and Instructions</vt:lpstr>
      <vt:lpstr>Trend Tool</vt:lpstr>
      <vt:lpstr>Trend Tool Example</vt:lpstr>
      <vt:lpstr>Trend Tool Example (2)</vt:lpstr>
      <vt:lpstr>'Trend Tool'!Print_Area</vt:lpstr>
      <vt:lpstr>'Trend Tool Example'!Print_Area</vt:lpstr>
      <vt:lpstr>'Trend Tool Example (2)'!Print_Area</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Hubbard, Kate (CDC/DDPHSS/NCHS)</dc:creator>
  <cp:lastModifiedBy>Moore, Jennifer A. (CDC/DDPHSS/NCHS/OD)</cp:lastModifiedBy>
  <dcterms:created xsi:type="dcterms:W3CDTF">2018-11-16T13:28:06Z</dcterms:created>
  <dcterms:modified xsi:type="dcterms:W3CDTF">2022-10-31T22:41:38Z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0x01010092DDCC0FB6999A4E8340C8B308E08CB7</vt:lpwstr>
  </property>
  <property fmtid="{D5CDD505-2E9C-101B-9397-08002B2CF9AE}" pid="3" name="_dlc_DocIdItemGuid">
    <vt:lpwstr>e4687cbd-9cc3-4420-a5fa-e12c6176c3a9</vt:lpwstr>
  </property>
  <property fmtid="{D5CDD505-2E9C-101B-9397-08002B2CF9AE}" pid="4" name="FileLeafRef">
    <vt:lpwstr>Trend Analysis Tool Corrected.xlsx</vt:lpwstr>
  </property>
  <property fmtid="{D5CDD505-2E9C-101B-9397-08002B2CF9AE}" pid="5" name="MSIP_Label_7b94a7b8-f06c-4dfe-bdcc-9b548fd58c31_Enabled">
    <vt:lpwstr>true</vt:lpwstr>
  </property>
  <property fmtid="{D5CDD505-2E9C-101B-9397-08002B2CF9AE}" pid="6" name="MSIP_Label_7b94a7b8-f06c-4dfe-bdcc-9b548fd58c31_SetDate">
    <vt:lpwstr>2020-10-23T15:15:53Z</vt:lpwstr>
  </property>
  <property fmtid="{D5CDD505-2E9C-101B-9397-08002B2CF9AE}" pid="7" name="MSIP_Label_7b94a7b8-f06c-4dfe-bdcc-9b548fd58c31_Method">
    <vt:lpwstr>Privileged</vt:lpwstr>
  </property>
  <property fmtid="{D5CDD505-2E9C-101B-9397-08002B2CF9AE}" pid="8" name="MSIP_Label_7b94a7b8-f06c-4dfe-bdcc-9b548fd58c31_Name">
    <vt:lpwstr>7b94a7b8-f06c-4dfe-bdcc-9b548fd58c31</vt:lpwstr>
  </property>
  <property fmtid="{D5CDD505-2E9C-101B-9397-08002B2CF9AE}" pid="9" name="MSIP_Label_7b94a7b8-f06c-4dfe-bdcc-9b548fd58c31_SiteId">
    <vt:lpwstr>9ce70869-60db-44fd-abe8-d2767077fc8f</vt:lpwstr>
  </property>
  <property fmtid="{D5CDD505-2E9C-101B-9397-08002B2CF9AE}" pid="10" name="MSIP_Label_7b94a7b8-f06c-4dfe-bdcc-9b548fd58c31_ActionId">
    <vt:lpwstr>30679625-e639-429d-b0d2-ab9a27af7f93</vt:lpwstr>
  </property>
  <property fmtid="{D5CDD505-2E9C-101B-9397-08002B2CF9AE}" pid="11" name="MSIP_Label_7b94a7b8-f06c-4dfe-bdcc-9b548fd58c31_ContentBits">
    <vt:lpwstr>0</vt:lpwstr>
  </property>
</Properties>
</file>